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\Desktop\Dokumenti\FINANCIJSKI PLAN\fin.plan 2026 - 2028\1.FP 2026-2028 dokumenti od 15.12.2025-usklađenje DP\"/>
    </mc:Choice>
  </mc:AlternateContent>
  <bookViews>
    <workbookView xWindow="-105" yWindow="-105" windowWidth="23250" windowHeight="12450"/>
  </bookViews>
  <sheets>
    <sheet name="TFRi - posebni dio " sheetId="7" r:id="rId1"/>
  </sheets>
  <definedNames>
    <definedName name="_xlnm.Print_Area" localSheetId="0">'TFRi - posebni dio '!$A$1:$G$109</definedName>
    <definedName name="_xlnm.Print_Titles" localSheetId="0">'TFRi - posebni dio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7" l="1"/>
  <c r="E16" i="7"/>
  <c r="F16" i="7"/>
  <c r="G16" i="7"/>
  <c r="D16" i="7"/>
  <c r="D20" i="7"/>
  <c r="D76" i="7"/>
  <c r="D62" i="7"/>
  <c r="D59" i="7"/>
  <c r="D58" i="7"/>
  <c r="E64" i="7"/>
  <c r="C76" i="7"/>
  <c r="C62" i="7"/>
  <c r="C59" i="7"/>
  <c r="C58" i="7"/>
  <c r="C20" i="7"/>
  <c r="E74" i="7" l="1"/>
  <c r="F74" i="7"/>
  <c r="G74" i="7"/>
  <c r="C74" i="7"/>
  <c r="G57" i="7"/>
  <c r="F57" i="7"/>
  <c r="E57" i="7"/>
  <c r="C57" i="7"/>
  <c r="D57" i="7" l="1"/>
  <c r="D9" i="7" s="1"/>
  <c r="D74" i="7"/>
  <c r="F29" i="7" l="1"/>
  <c r="G80" i="7"/>
  <c r="G15" i="7" s="1"/>
  <c r="F80" i="7"/>
  <c r="F15" i="7" s="1"/>
  <c r="E80" i="7"/>
  <c r="D80" i="7"/>
  <c r="D15" i="7" s="1"/>
  <c r="C80" i="7"/>
  <c r="C15" i="7" s="1"/>
  <c r="E15" i="7" l="1"/>
  <c r="E13" i="7"/>
  <c r="F13" i="7"/>
  <c r="G13" i="7"/>
  <c r="C13" i="7"/>
  <c r="F5" i="7"/>
  <c r="D91" i="7" l="1"/>
  <c r="E91" i="7"/>
  <c r="E90" i="7" s="1"/>
  <c r="F91" i="7"/>
  <c r="F90" i="7" s="1"/>
  <c r="G91" i="7"/>
  <c r="G90" i="7" s="1"/>
  <c r="C91" i="7"/>
  <c r="G98" i="7"/>
  <c r="G97" i="7" s="1"/>
  <c r="F98" i="7"/>
  <c r="F97" i="7" s="1"/>
  <c r="E98" i="7"/>
  <c r="E97" i="7" s="1"/>
  <c r="D98" i="7"/>
  <c r="D97" i="7" s="1"/>
  <c r="C98" i="7"/>
  <c r="C97" i="7" s="1"/>
  <c r="C83" i="7"/>
  <c r="C82" i="7" s="1"/>
  <c r="C64" i="7"/>
  <c r="C10" i="7" s="1"/>
  <c r="D68" i="7"/>
  <c r="E68" i="7"/>
  <c r="F68" i="7"/>
  <c r="G68" i="7"/>
  <c r="C68" i="7"/>
  <c r="D50" i="7"/>
  <c r="E50" i="7"/>
  <c r="E8" i="7" s="1"/>
  <c r="F50" i="7"/>
  <c r="F8" i="7" s="1"/>
  <c r="G50" i="7"/>
  <c r="G8" i="7" s="1"/>
  <c r="C50" i="7"/>
  <c r="C8" i="7" s="1"/>
  <c r="D90" i="7" l="1"/>
  <c r="C11" i="7"/>
  <c r="D8" i="7"/>
  <c r="G78" i="7"/>
  <c r="G14" i="7" s="1"/>
  <c r="F78" i="7"/>
  <c r="F14" i="7" s="1"/>
  <c r="E78" i="7"/>
  <c r="E14" i="7" s="1"/>
  <c r="D78" i="7"/>
  <c r="D14" i="7" s="1"/>
  <c r="C78" i="7"/>
  <c r="C14" i="7" s="1"/>
  <c r="D13" i="7"/>
  <c r="D72" i="7"/>
  <c r="E72" i="7"/>
  <c r="F72" i="7"/>
  <c r="G72" i="7"/>
  <c r="C72" i="7"/>
  <c r="G9" i="7" l="1"/>
  <c r="F9" i="7"/>
  <c r="E9" i="7"/>
  <c r="C9" i="7"/>
  <c r="E46" i="7"/>
  <c r="G44" i="7" l="1"/>
  <c r="G7" i="7" s="1"/>
  <c r="D44" i="7"/>
  <c r="D7" i="7" s="1"/>
  <c r="E44" i="7"/>
  <c r="E7" i="7" s="1"/>
  <c r="F44" i="7"/>
  <c r="F7" i="7" s="1"/>
  <c r="C44" i="7"/>
  <c r="C7" i="7" s="1"/>
  <c r="D38" i="7"/>
  <c r="D6" i="7" s="1"/>
  <c r="E38" i="7"/>
  <c r="E6" i="7" s="1"/>
  <c r="F38" i="7"/>
  <c r="G38" i="7"/>
  <c r="G6" i="7" s="1"/>
  <c r="C38" i="7"/>
  <c r="C6" i="7" s="1"/>
  <c r="F6" i="7" l="1"/>
  <c r="D25" i="7"/>
  <c r="E25" i="7"/>
  <c r="F25" i="7"/>
  <c r="G25" i="7"/>
  <c r="C25" i="7"/>
  <c r="E18" i="7"/>
  <c r="E17" i="7" s="1"/>
  <c r="C12" i="7" l="1"/>
  <c r="C24" i="7"/>
  <c r="G12" i="7"/>
  <c r="G24" i="7"/>
  <c r="F12" i="7"/>
  <c r="F24" i="7"/>
  <c r="E12" i="7"/>
  <c r="E24" i="7"/>
  <c r="D12" i="7"/>
  <c r="D24" i="7"/>
  <c r="D18" i="7"/>
  <c r="D17" i="7" s="1"/>
  <c r="E10" i="7" l="1"/>
  <c r="C90" i="7"/>
  <c r="C88" i="7"/>
  <c r="C87" i="7" s="1"/>
  <c r="G88" i="7"/>
  <c r="G87" i="7" s="1"/>
  <c r="F88" i="7"/>
  <c r="F87" i="7" s="1"/>
  <c r="E88" i="7"/>
  <c r="D88" i="7"/>
  <c r="D4" i="7" s="1"/>
  <c r="D83" i="7"/>
  <c r="D11" i="7" s="1"/>
  <c r="E87" i="7" l="1"/>
  <c r="E4" i="7"/>
  <c r="D82" i="7"/>
  <c r="D87" i="7"/>
  <c r="E83" i="7"/>
  <c r="E82" i="7" l="1"/>
  <c r="E11" i="7"/>
  <c r="D29" i="7"/>
  <c r="D28" i="7" s="1"/>
  <c r="E29" i="7"/>
  <c r="E28" i="7" s="1"/>
  <c r="G29" i="7"/>
  <c r="F83" i="7"/>
  <c r="G83" i="7"/>
  <c r="F18" i="7"/>
  <c r="F17" i="7" s="1"/>
  <c r="G18" i="7"/>
  <c r="G17" i="7" s="1"/>
  <c r="D64" i="7"/>
  <c r="D10" i="7" s="1"/>
  <c r="F64" i="7"/>
  <c r="F28" i="7" s="1"/>
  <c r="G64" i="7"/>
  <c r="G28" i="7" l="1"/>
  <c r="F10" i="7"/>
  <c r="G82" i="7"/>
  <c r="G11" i="7"/>
  <c r="F82" i="7"/>
  <c r="F11" i="7"/>
  <c r="G4" i="7"/>
  <c r="G5" i="7"/>
  <c r="G10" i="7"/>
  <c r="F4" i="7"/>
  <c r="E5" i="7"/>
  <c r="E3" i="7" s="1"/>
  <c r="D5" i="7"/>
  <c r="C18" i="7"/>
  <c r="C17" i="7" s="1"/>
  <c r="C29" i="7"/>
  <c r="C28" i="7" s="1"/>
  <c r="G3" i="7" l="1"/>
  <c r="F3" i="7"/>
  <c r="C5" i="7"/>
  <c r="C4" i="7"/>
  <c r="D3" i="7"/>
  <c r="C3" i="7" l="1"/>
</calcChain>
</file>

<file path=xl/sharedStrings.xml><?xml version="1.0" encoding="utf-8"?>
<sst xmlns="http://schemas.openxmlformats.org/spreadsheetml/2006/main" count="195" uniqueCount="71">
  <si>
    <t>Opći prihodi i primici</t>
  </si>
  <si>
    <t>43</t>
  </si>
  <si>
    <t>Ostali prihodi za posebne namjene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</si>
  <si>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</si>
  <si>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</si>
  <si>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</si>
  <si>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</si>
  <si>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</si>
  <si>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</si>
  <si>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</si>
  <si>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</si>
  <si>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42</t>
  </si>
  <si>
    <t>38</t>
  </si>
  <si>
    <t>45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</si>
  <si>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</si>
  <si>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</si>
  <si>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</si>
  <si>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</si>
  <si>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</si>
  <si>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</si>
  <si>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</si>
  <si>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</si>
  <si>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</si>
  <si>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</si>
  <si>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52</t>
  </si>
  <si>
    <t>61</t>
  </si>
  <si>
    <t>UKUPNO IZVORI</t>
  </si>
  <si>
    <t xml:space="preserve">UKUPNO AKTIVNOSTI </t>
  </si>
  <si>
    <r>
      <t xml:space="preserve">BROJČANA OZNAKA PRORAČUNSKOG KORISNIKA:  
</t>
    </r>
    <r>
      <rPr>
        <b/>
        <sz val="10"/>
        <color rgb="FF7030A0"/>
        <rFont val="Arial"/>
        <family val="2"/>
      </rPr>
      <t>2151</t>
    </r>
  </si>
  <si>
    <t>Prihodi od nefinanc. im. i nadoknade štete s naslova osiguranja</t>
  </si>
  <si>
    <t>Dekan:</t>
  </si>
  <si>
    <t>Prof. dr. sc. Lado Kranjčević</t>
  </si>
  <si>
    <t>PROJEKCIJA 
ZA 2027.</t>
  </si>
  <si>
    <t>A621183</t>
  </si>
  <si>
    <t>STIPENDIJE I ŠKOLARINE ZA DOKTORSKI STUDIJ</t>
  </si>
  <si>
    <t>K679128</t>
  </si>
  <si>
    <t>35</t>
  </si>
  <si>
    <t>Subvencije</t>
  </si>
  <si>
    <t>Prihodi od prodaje nefinanc. im. i nadoknade štete s naslova osiguranja</t>
  </si>
  <si>
    <t>POBOLJ.UČINK.JAV.ULAG.NA PODR.ISTRAŽ.,RAZV. I INOV.-NPOO (C3.2.R3)</t>
  </si>
  <si>
    <r>
      <t xml:space="preserve">NAZIV PRORAČUNSKOG KORISNIKA:                    
</t>
    </r>
    <r>
      <rPr>
        <b/>
        <sz val="10"/>
        <color rgb="FF7030A0"/>
        <rFont val="Arial"/>
        <family val="2"/>
      </rPr>
      <t>SVEUČILIŠTE U RIJECI - TEHNIČKI FAKULTET</t>
    </r>
  </si>
  <si>
    <t>FINANCIJSKI PLAN ZA 2026. I PROJEKCIJE ZA 2027. I 2028. GODINU
POSEBNI DIO</t>
  </si>
  <si>
    <t>IZVRŠENJE
2024.</t>
  </si>
  <si>
    <t>TEKUĆI PLAN
2025.</t>
  </si>
  <si>
    <t>PLAN 
ZA 2026.</t>
  </si>
  <si>
    <t>PROJEKCIJA 
ZA 2028.</t>
  </si>
  <si>
    <t>Pomoći iz državnog proračuna</t>
  </si>
  <si>
    <t>Programi Unije</t>
  </si>
  <si>
    <t>Europski socijalni fond plus</t>
  </si>
  <si>
    <t>Europski fond za regionalni razvoj</t>
  </si>
  <si>
    <t>PROGRAMSKO I OSTALO FINANCIR. JAV. VIS. UČILIŠTA (IZ EVID. PRIHODA)</t>
  </si>
  <si>
    <t>PROGRAM KONKURENTNOST I KOHEZIJA 2021.--2027., PRIORITET 1</t>
  </si>
  <si>
    <t>K679126</t>
  </si>
  <si>
    <t>54</t>
  </si>
  <si>
    <t>Izdaci za otplatu glavnice primljenih kredita i zajmova</t>
  </si>
  <si>
    <t>50</t>
  </si>
  <si>
    <t>563</t>
  </si>
  <si>
    <t>581</t>
  </si>
  <si>
    <t>71</t>
  </si>
  <si>
    <t>51</t>
  </si>
  <si>
    <t>561</t>
  </si>
  <si>
    <t>Namjenski primici od zaduživanja - ostali</t>
  </si>
  <si>
    <t>810</t>
  </si>
  <si>
    <t>A679134</t>
  </si>
  <si>
    <t>PROGRAMSKO FINANCIRANJE JAVNIH VISOKIH UČILIŠTA 2025.-2029.</t>
  </si>
  <si>
    <t>A679135</t>
  </si>
  <si>
    <t>A679133</t>
  </si>
  <si>
    <t>PROGRAM PREKOGR. SURADNJE UPRAV. TIJELO IZ INOZ. (IZ EVID. PRIH.)</t>
  </si>
  <si>
    <t>U Rijeci, 15.12.2025.</t>
  </si>
  <si>
    <t>A679136</t>
  </si>
  <si>
    <t>RAZVOJ SUSTAVA PROGR. SPORAZUMA ZA FIN. SVEUČILIŠTA I ZN. INSTITUTA USMJ. NA INOVACIJE, ISTRAŽ. I RAZVOJ - NPOO (C3.2.R1-I1)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</si>
</sst>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7030A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8"/>
      <color rgb="FF7030A0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82">
    <xf numFmtId="0" fontId="0" fillId="0" borderId="0" xfId="0"/>
    <xf numFmtId="0" fontId="0" fillId="0" borderId="0" xfId="0" applyFill="1"/>
    <xf numFmtId="3" fontId="12" fillId="0" borderId="4" xfId="50" applyNumberFormat="1" applyFill="1" applyBorder="1">
      <alignment horizontal="right" vertical="center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3" fontId="0" fillId="0" borderId="0" xfId="0" applyNumberFormat="1" applyFill="1"/>
    <xf numFmtId="0" fontId="12" fillId="0" borderId="4" xfId="49" quotePrefix="1" applyFill="1" applyBorder="1">
      <alignment horizontal="left" vertical="center" indent="1"/>
    </xf>
    <xf numFmtId="0" fontId="13" fillId="29" borderId="5" xfId="0" quotePrefix="1" applyFont="1" applyFill="1" applyBorder="1" applyAlignment="1">
      <alignment horizontal="center" vertical="center" wrapText="1"/>
    </xf>
    <xf numFmtId="0" fontId="13" fillId="29" borderId="6" xfId="0" quotePrefix="1" applyFont="1" applyFill="1" applyBorder="1" applyAlignment="1">
      <alignment horizontal="center" vertical="center" wrapText="1"/>
    </xf>
    <xf numFmtId="0" fontId="12" fillId="0" borderId="7" xfId="49" quotePrefix="1" applyFill="1" applyBorder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27" borderId="9" xfId="49" quotePrefix="1" applyFill="1" applyBorder="1">
      <alignment horizontal="left" vertical="center" indent="1"/>
    </xf>
    <xf numFmtId="3" fontId="12" fillId="27" borderId="9" xfId="50" applyNumberFormat="1" applyFill="1" applyBorder="1">
      <alignment horizontal="right" vertical="center"/>
    </xf>
    <xf numFmtId="0" fontId="12" fillId="27" borderId="8" xfId="49" quotePrefix="1" applyFill="1" applyBorder="1" applyAlignment="1">
      <alignment horizontal="center" vertical="center"/>
    </xf>
    <xf numFmtId="3" fontId="12" fillId="0" borderId="14" xfId="50" applyNumberFormat="1" applyFill="1" applyBorder="1">
      <alignment horizontal="right" vertical="center"/>
    </xf>
    <xf numFmtId="3" fontId="12" fillId="0" borderId="16" xfId="50" applyNumberFormat="1" applyFill="1" applyBorder="1">
      <alignment horizontal="right" vertical="center"/>
    </xf>
    <xf numFmtId="3" fontId="12" fillId="0" borderId="18" xfId="50" applyNumberFormat="1" applyFill="1" applyBorder="1">
      <alignment horizontal="right" vertical="center"/>
    </xf>
    <xf numFmtId="0" fontId="12" fillId="0" borderId="20" xfId="49" quotePrefix="1" applyFill="1" applyBorder="1">
      <alignment horizontal="left" vertical="center" indent="1"/>
    </xf>
    <xf numFmtId="3" fontId="12" fillId="0" borderId="20" xfId="50" applyNumberFormat="1" applyFill="1" applyBorder="1">
      <alignment horizontal="right" vertical="center"/>
    </xf>
    <xf numFmtId="3" fontId="12" fillId="0" borderId="21" xfId="50" applyNumberFormat="1" applyFill="1" applyBorder="1">
      <alignment horizontal="right" vertical="center"/>
    </xf>
    <xf numFmtId="0" fontId="13" fillId="30" borderId="10" xfId="0" quotePrefix="1" applyFont="1" applyFill="1" applyBorder="1" applyAlignment="1">
      <alignment horizontal="center" vertical="center" wrapText="1"/>
    </xf>
    <xf numFmtId="0" fontId="13" fillId="30" borderId="11" xfId="0" quotePrefix="1" applyFont="1" applyFill="1" applyBorder="1" applyAlignment="1">
      <alignment horizontal="center" vertical="center" wrapText="1"/>
    </xf>
    <xf numFmtId="0" fontId="13" fillId="30" borderId="11" xfId="0" applyNumberFormat="1" applyFont="1" applyFill="1" applyBorder="1" applyAlignment="1" applyProtection="1">
      <alignment horizontal="center" vertical="center" wrapText="1"/>
    </xf>
    <xf numFmtId="0" fontId="13" fillId="30" borderId="12" xfId="0" applyNumberFormat="1" applyFont="1" applyFill="1" applyBorder="1" applyAlignment="1" applyProtection="1">
      <alignment horizontal="center" vertical="center" wrapText="1"/>
    </xf>
    <xf numFmtId="3" fontId="12" fillId="27" borderId="22" xfId="50" applyNumberFormat="1" applyFill="1" applyBorder="1">
      <alignment horizontal="right" vertical="center"/>
    </xf>
    <xf numFmtId="0" fontId="0" fillId="0" borderId="0" xfId="0" applyFill="1" applyAlignment="1">
      <alignment horizontal="center"/>
    </xf>
    <xf numFmtId="0" fontId="14" fillId="27" borderId="13" xfId="49" quotePrefix="1" applyFont="1" applyFill="1" applyBorder="1" applyAlignment="1">
      <alignment horizontal="center" vertical="center"/>
    </xf>
    <xf numFmtId="0" fontId="14" fillId="27" borderId="15" xfId="49" quotePrefix="1" applyFont="1" applyFill="1" applyBorder="1" applyAlignment="1">
      <alignment horizontal="center" vertical="center"/>
    </xf>
    <xf numFmtId="0" fontId="12" fillId="29" borderId="8" xfId="49" quotePrefix="1" applyFill="1" applyBorder="1" applyAlignment="1">
      <alignment horizontal="center" vertical="center"/>
    </xf>
    <xf numFmtId="0" fontId="12" fillId="0" borderId="13" xfId="49" quotePrefix="1" applyFill="1" applyBorder="1" applyAlignment="1">
      <alignment horizontal="center" vertical="center"/>
    </xf>
    <xf numFmtId="0" fontId="12" fillId="0" borderId="15" xfId="49" quotePrefix="1" applyFill="1" applyBorder="1" applyAlignment="1">
      <alignment horizontal="center" vertical="center"/>
    </xf>
    <xf numFmtId="0" fontId="12" fillId="0" borderId="17" xfId="49" quotePrefix="1" applyFill="1" applyBorder="1" applyAlignment="1">
      <alignment horizontal="center" vertical="center"/>
    </xf>
    <xf numFmtId="0" fontId="12" fillId="0" borderId="19" xfId="49" quotePrefix="1" applyFill="1" applyBorder="1" applyAlignment="1">
      <alignment horizontal="center" vertical="center"/>
    </xf>
    <xf numFmtId="0" fontId="16" fillId="0" borderId="0" xfId="0" applyFont="1" applyFill="1"/>
    <xf numFmtId="0" fontId="17" fillId="28" borderId="8" xfId="49" quotePrefix="1" applyFont="1" applyFill="1" applyBorder="1" applyAlignment="1">
      <alignment horizontal="center" vertical="center"/>
    </xf>
    <xf numFmtId="0" fontId="17" fillId="28" borderId="9" xfId="49" quotePrefix="1" applyFont="1" applyFill="1" applyBorder="1">
      <alignment horizontal="left" vertical="center" indent="1"/>
    </xf>
    <xf numFmtId="3" fontId="17" fillId="28" borderId="9" xfId="50" applyNumberFormat="1" applyFont="1" applyFill="1" applyBorder="1">
      <alignment horizontal="right" vertical="center"/>
    </xf>
    <xf numFmtId="0" fontId="12" fillId="31" borderId="24" xfId="49" quotePrefix="1" applyFill="1" applyBorder="1">
      <alignment horizontal="left" vertical="center" indent="1"/>
    </xf>
    <xf numFmtId="0" fontId="12" fillId="0" borderId="25" xfId="49" quotePrefix="1" applyFill="1" applyBorder="1">
      <alignment horizontal="left" vertical="center" indent="1"/>
    </xf>
    <xf numFmtId="3" fontId="12" fillId="31" borderId="3" xfId="50" applyNumberFormat="1" applyFill="1" applyBorder="1">
      <alignment horizontal="right" vertical="center"/>
    </xf>
    <xf numFmtId="3" fontId="13" fillId="29" borderId="6" xfId="0" quotePrefix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0" fontId="12" fillId="0" borderId="27" xfId="49" quotePrefix="1" applyFill="1" applyBorder="1" applyAlignment="1">
      <alignment horizontal="center" vertical="center"/>
    </xf>
    <xf numFmtId="0" fontId="12" fillId="0" borderId="28" xfId="49" quotePrefix="1" applyFill="1" applyBorder="1">
      <alignment horizontal="left" vertical="center" indent="1"/>
    </xf>
    <xf numFmtId="3" fontId="12" fillId="0" borderId="28" xfId="50" applyNumberFormat="1" applyFill="1" applyBorder="1">
      <alignment horizontal="right" vertical="center"/>
    </xf>
    <xf numFmtId="3" fontId="12" fillId="0" borderId="29" xfId="50" applyNumberFormat="1" applyFill="1" applyBorder="1">
      <alignment horizontal="right" vertical="center"/>
    </xf>
    <xf numFmtId="0" fontId="12" fillId="0" borderId="30" xfId="49" quotePrefix="1" applyFill="1" applyBorder="1" applyAlignment="1">
      <alignment horizontal="center" vertical="center"/>
    </xf>
    <xf numFmtId="3" fontId="12" fillId="0" borderId="25" xfId="50" applyNumberFormat="1" applyFill="1" applyBorder="1">
      <alignment horizontal="right" vertical="center"/>
    </xf>
    <xf numFmtId="3" fontId="12" fillId="0" borderId="31" xfId="50" applyNumberFormat="1" applyFill="1" applyBorder="1">
      <alignment horizontal="right" vertical="center"/>
    </xf>
    <xf numFmtId="0" fontId="12" fillId="0" borderId="0" xfId="49" quotePrefix="1" applyFill="1" applyBorder="1">
      <alignment horizontal="left" vertical="center" indent="1"/>
    </xf>
    <xf numFmtId="0" fontId="12" fillId="0" borderId="0" xfId="49" quotePrefix="1" applyFill="1" applyBorder="1" applyAlignment="1">
      <alignment horizontal="center" vertical="center"/>
    </xf>
    <xf numFmtId="3" fontId="12" fillId="0" borderId="0" xfId="50" applyNumberFormat="1" applyFill="1" applyBorder="1">
      <alignment horizontal="right" vertical="center"/>
    </xf>
    <xf numFmtId="3" fontId="12" fillId="0" borderId="4" xfId="50" applyNumberFormat="1" applyFont="1" applyFill="1" applyBorder="1">
      <alignment horizontal="right" vertical="center"/>
    </xf>
    <xf numFmtId="3" fontId="12" fillId="0" borderId="3" xfId="50" applyNumberFormat="1" applyFont="1" applyFill="1" applyBorder="1">
      <alignment horizontal="right" vertical="center"/>
    </xf>
    <xf numFmtId="3" fontId="12" fillId="0" borderId="7" xfId="50" applyNumberFormat="1" applyFont="1" applyFill="1" applyBorder="1">
      <alignment horizontal="right" vertical="center"/>
    </xf>
    <xf numFmtId="0" fontId="1" fillId="30" borderId="11" xfId="0" quotePrefix="1" applyFont="1" applyFill="1" applyBorder="1" applyAlignment="1">
      <alignment horizontal="center" vertical="center" wrapText="1"/>
    </xf>
    <xf numFmtId="0" fontId="12" fillId="0" borderId="32" xfId="49" quotePrefix="1" applyFill="1" applyBorder="1" applyAlignment="1">
      <alignment horizontal="center" vertical="center"/>
    </xf>
    <xf numFmtId="0" fontId="12" fillId="0" borderId="33" xfId="49" quotePrefix="1" applyFill="1" applyBorder="1">
      <alignment horizontal="left" vertical="center" indent="1"/>
    </xf>
    <xf numFmtId="3" fontId="12" fillId="0" borderId="33" xfId="50" applyNumberFormat="1" applyFill="1" applyBorder="1">
      <alignment horizontal="right" vertical="center"/>
    </xf>
    <xf numFmtId="3" fontId="12" fillId="0" borderId="34" xfId="50" applyNumberFormat="1" applyFill="1" applyBorder="1">
      <alignment horizontal="right" vertical="center"/>
    </xf>
    <xf numFmtId="0" fontId="0" fillId="0" borderId="0" xfId="0" applyFill="1" applyBorder="1"/>
    <xf numFmtId="0" fontId="12" fillId="0" borderId="0" xfId="0" applyFont="1" applyFill="1" applyBorder="1"/>
    <xf numFmtId="0" fontId="14" fillId="27" borderId="23" xfId="49" quotePrefix="1" applyFont="1" applyFill="1" applyBorder="1" applyAlignment="1">
      <alignment horizontal="center" vertical="center"/>
    </xf>
    <xf numFmtId="3" fontId="12" fillId="0" borderId="24" xfId="50" applyNumberFormat="1" applyFill="1" applyBorder="1">
      <alignment horizontal="right" vertical="center"/>
    </xf>
    <xf numFmtId="0" fontId="14" fillId="27" borderId="30" xfId="49" quotePrefix="1" applyFont="1" applyFill="1" applyBorder="1" applyAlignment="1">
      <alignment horizontal="center" vertical="center"/>
    </xf>
    <xf numFmtId="0" fontId="12" fillId="31" borderId="25" xfId="49" quotePrefix="1" applyFill="1" applyBorder="1">
      <alignment horizontal="left" vertical="center" indent="1"/>
    </xf>
    <xf numFmtId="0" fontId="0" fillId="0" borderId="0" xfId="0" applyFill="1" applyAlignment="1">
      <alignment horizontal="center" vertical="center" wrapText="1"/>
    </xf>
    <xf numFmtId="3" fontId="19" fillId="0" borderId="33" xfId="50" applyNumberFormat="1" applyFont="1" applyFill="1" applyBorder="1">
      <alignment horizontal="right" vertical="center"/>
    </xf>
    <xf numFmtId="3" fontId="19" fillId="0" borderId="4" xfId="50" applyNumberFormat="1" applyFont="1" applyFill="1" applyBorder="1">
      <alignment horizontal="right" vertical="center"/>
    </xf>
    <xf numFmtId="3" fontId="19" fillId="0" borderId="14" xfId="50" applyNumberFormat="1" applyFont="1" applyFill="1" applyBorder="1">
      <alignment horizontal="right" vertical="center"/>
    </xf>
    <xf numFmtId="3" fontId="13" fillId="29" borderId="35" xfId="0" quotePrefix="1" applyNumberFormat="1" applyFont="1" applyFill="1" applyBorder="1" applyAlignment="1">
      <alignment horizontal="right" vertical="center" wrapText="1"/>
    </xf>
    <xf numFmtId="3" fontId="12" fillId="0" borderId="36" xfId="50" applyNumberFormat="1" applyFill="1" applyBorder="1">
      <alignment horizontal="right" vertical="center"/>
    </xf>
    <xf numFmtId="3" fontId="17" fillId="28" borderId="22" xfId="50" applyNumberFormat="1" applyFont="1" applyFill="1" applyBorder="1">
      <alignment horizontal="right" vertical="center"/>
    </xf>
    <xf numFmtId="3" fontId="12" fillId="0" borderId="20" xfId="50" applyNumberFormat="1" applyFont="1" applyFill="1" applyBorder="1">
      <alignment horizontal="right" vertical="center"/>
    </xf>
    <xf numFmtId="3" fontId="19" fillId="0" borderId="20" xfId="50" applyNumberFormat="1" applyFont="1" applyFill="1" applyBorder="1">
      <alignment horizontal="right" vertical="center"/>
    </xf>
    <xf numFmtId="0" fontId="17" fillId="28" borderId="9" xfId="49" quotePrefix="1" applyFont="1" applyFill="1" applyBorder="1" applyAlignment="1">
      <alignment horizontal="left" vertical="center" wrapText="1" inden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2" fillId="0" borderId="25" xfId="50" applyNumberFormat="1" applyFont="1" applyFill="1" applyBorder="1">
      <alignment horizontal="right" vertical="center"/>
    </xf>
    <xf numFmtId="3" fontId="12" fillId="0" borderId="33" xfId="50" applyNumberFormat="1" applyFont="1" applyFill="1" applyBorder="1">
      <alignment horizontal="right" vertical="center"/>
    </xf>
  </cellXfs>
  <cellStyles count="51">
    <cellStyle name="Normal" xfId="0" builtinId="0"/>
    <cellStyle name="Normal 2" xfId="3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tabSelected="1" view="pageBreakPreview" zoomScale="120" zoomScaleNormal="110" zoomScaleSheetLayoutView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0" sqref="E40"/>
    </sheetView>
  </sheetViews>
  <sheetFormatPr defaultColWidth="9.140625" defaultRowHeight="15" x14ac:dyDescent="0.25"/>
  <cols>
    <col min="1" max="1" width="18" style="25" customWidth="1"/>
    <col min="2" max="2" width="57.85546875" style="1" customWidth="1"/>
    <col min="3" max="7" width="13.28515625" style="1" customWidth="1"/>
    <col min="8" max="9" width="9.140625" style="1"/>
    <col min="10" max="11" width="12.85546875" style="1" bestFit="1" customWidth="1"/>
    <col min="12" max="16384" width="9.140625" style="1"/>
  </cols>
  <sheetData>
    <row r="1" spans="1:11" ht="44.25" customHeight="1" thickBot="1" x14ac:dyDescent="0.3">
      <c r="A1" s="77" t="s">
        <v>41</v>
      </c>
      <c r="B1" s="78"/>
      <c r="C1" s="78"/>
      <c r="D1" s="78"/>
      <c r="E1" s="78"/>
      <c r="F1" s="78"/>
      <c r="G1" s="78"/>
    </row>
    <row r="2" spans="1:11" ht="69.75" customHeight="1" thickBot="1" x14ac:dyDescent="0.3">
      <c r="A2" s="20" t="s">
        <v>28</v>
      </c>
      <c r="B2" s="21" t="s">
        <v>40</v>
      </c>
      <c r="C2" s="56" t="s">
        <v>42</v>
      </c>
      <c r="D2" s="21" t="s">
        <v>43</v>
      </c>
      <c r="E2" s="22" t="s">
        <v>44</v>
      </c>
      <c r="F2" s="22" t="s">
        <v>32</v>
      </c>
      <c r="G2" s="23" t="s">
        <v>45</v>
      </c>
      <c r="J2" s="67"/>
      <c r="K2" s="67"/>
    </row>
    <row r="3" spans="1:11" ht="15.75" thickBot="1" x14ac:dyDescent="0.3">
      <c r="A3" s="7"/>
      <c r="B3" s="8" t="s">
        <v>26</v>
      </c>
      <c r="C3" s="40">
        <f>SUM(C4:C15)</f>
        <v>10030903</v>
      </c>
      <c r="D3" s="40">
        <f t="shared" ref="D3:G3" si="0">SUM(D4:D15)</f>
        <v>11725599</v>
      </c>
      <c r="E3" s="40">
        <f t="shared" si="0"/>
        <v>18531080</v>
      </c>
      <c r="F3" s="40">
        <f t="shared" si="0"/>
        <v>11831306</v>
      </c>
      <c r="G3" s="71">
        <f t="shared" si="0"/>
        <v>11587697</v>
      </c>
      <c r="J3" s="5"/>
      <c r="K3" s="5"/>
    </row>
    <row r="4" spans="1:11" x14ac:dyDescent="0.25">
      <c r="A4" s="26">
        <v>11</v>
      </c>
      <c r="B4" s="6" t="s">
        <v>0</v>
      </c>
      <c r="C4" s="2">
        <f>C18+C88</f>
        <v>7408336</v>
      </c>
      <c r="D4" s="2">
        <f>D18+D88</f>
        <v>8686218</v>
      </c>
      <c r="E4" s="2">
        <f>E18+E88</f>
        <v>9362857</v>
      </c>
      <c r="F4" s="2">
        <f>F18+F88</f>
        <v>9668770</v>
      </c>
      <c r="G4" s="14">
        <f>G18+G88</f>
        <v>9893417</v>
      </c>
      <c r="J4" s="5"/>
      <c r="K4" s="5"/>
    </row>
    <row r="5" spans="1:11" x14ac:dyDescent="0.25">
      <c r="A5" s="27">
        <v>31</v>
      </c>
      <c r="B5" s="3" t="s">
        <v>6</v>
      </c>
      <c r="C5" s="4">
        <f>C29</f>
        <v>256755</v>
      </c>
      <c r="D5" s="4">
        <f t="shared" ref="D5:G5" si="1">D29</f>
        <v>295903</v>
      </c>
      <c r="E5" s="4">
        <f t="shared" si="1"/>
        <v>321000</v>
      </c>
      <c r="F5" s="4">
        <f t="shared" si="1"/>
        <v>430000</v>
      </c>
      <c r="G5" s="15">
        <f t="shared" si="1"/>
        <v>430000</v>
      </c>
      <c r="J5" s="5"/>
      <c r="K5" s="5"/>
    </row>
    <row r="6" spans="1:11" x14ac:dyDescent="0.25">
      <c r="A6" s="27">
        <v>43</v>
      </c>
      <c r="B6" s="3" t="s">
        <v>2</v>
      </c>
      <c r="C6" s="4">
        <f>C38</f>
        <v>1085268</v>
      </c>
      <c r="D6" s="4">
        <f t="shared" ref="D6:G6" si="2">D38</f>
        <v>969464</v>
      </c>
      <c r="E6" s="4">
        <f t="shared" si="2"/>
        <v>975500</v>
      </c>
      <c r="F6" s="4">
        <f t="shared" si="2"/>
        <v>710000</v>
      </c>
      <c r="G6" s="15">
        <f t="shared" si="2"/>
        <v>595000</v>
      </c>
    </row>
    <row r="7" spans="1:11" x14ac:dyDescent="0.25">
      <c r="A7" s="27">
        <v>50</v>
      </c>
      <c r="B7" s="3" t="s">
        <v>46</v>
      </c>
      <c r="C7" s="4">
        <f>C44</f>
        <v>0</v>
      </c>
      <c r="D7" s="4">
        <f t="shared" ref="D7:G7" si="3">D44</f>
        <v>0</v>
      </c>
      <c r="E7" s="4">
        <f t="shared" si="3"/>
        <v>6308215</v>
      </c>
      <c r="F7" s="4">
        <f t="shared" si="3"/>
        <v>309586</v>
      </c>
      <c r="G7" s="15">
        <f t="shared" si="3"/>
        <v>239765</v>
      </c>
    </row>
    <row r="8" spans="1:11" x14ac:dyDescent="0.25">
      <c r="A8" s="27">
        <v>51</v>
      </c>
      <c r="B8" s="3" t="s">
        <v>47</v>
      </c>
      <c r="C8" s="4">
        <f>C50</f>
        <v>147913</v>
      </c>
      <c r="D8" s="4">
        <f t="shared" ref="D8:G8" si="4">D50</f>
        <v>106000</v>
      </c>
      <c r="E8" s="4">
        <f t="shared" si="4"/>
        <v>436702</v>
      </c>
      <c r="F8" s="4">
        <f t="shared" si="4"/>
        <v>191284</v>
      </c>
      <c r="G8" s="15">
        <f t="shared" si="4"/>
        <v>108936</v>
      </c>
    </row>
    <row r="9" spans="1:11" x14ac:dyDescent="0.25">
      <c r="A9" s="27">
        <v>52</v>
      </c>
      <c r="B9" s="3" t="s">
        <v>3</v>
      </c>
      <c r="C9" s="4">
        <f>C57</f>
        <v>999116</v>
      </c>
      <c r="D9" s="4">
        <f>D57</f>
        <v>1217043</v>
      </c>
      <c r="E9" s="4">
        <f>E57</f>
        <v>90304</v>
      </c>
      <c r="F9" s="4">
        <f>F57</f>
        <v>0</v>
      </c>
      <c r="G9" s="15">
        <f>G57</f>
        <v>0</v>
      </c>
    </row>
    <row r="10" spans="1:11" x14ac:dyDescent="0.25">
      <c r="A10" s="27">
        <v>561</v>
      </c>
      <c r="B10" s="3" t="s">
        <v>48</v>
      </c>
      <c r="C10" s="4">
        <f>C64</f>
        <v>0</v>
      </c>
      <c r="D10" s="4">
        <f>D64</f>
        <v>0</v>
      </c>
      <c r="E10" s="4">
        <f>E64</f>
        <v>26630</v>
      </c>
      <c r="F10" s="4">
        <f>F64</f>
        <v>7874</v>
      </c>
      <c r="G10" s="15">
        <f>G64</f>
        <v>0</v>
      </c>
    </row>
    <row r="11" spans="1:11" x14ac:dyDescent="0.25">
      <c r="A11" s="27">
        <v>563</v>
      </c>
      <c r="B11" s="3" t="s">
        <v>49</v>
      </c>
      <c r="C11" s="4">
        <f>C68+C83+C98</f>
        <v>0</v>
      </c>
      <c r="D11" s="4">
        <f>D68+D83+D98</f>
        <v>0</v>
      </c>
      <c r="E11" s="4">
        <f>E68+E83+E98</f>
        <v>187664</v>
      </c>
      <c r="F11" s="4">
        <f>F68+F83+F98</f>
        <v>111016</v>
      </c>
      <c r="G11" s="15">
        <f>G68+G83+G98</f>
        <v>0</v>
      </c>
    </row>
    <row r="12" spans="1:11" x14ac:dyDescent="0.25">
      <c r="A12" s="27">
        <v>581</v>
      </c>
      <c r="B12" s="3" t="s">
        <v>7</v>
      </c>
      <c r="C12" s="4">
        <f>C25+C72+C91</f>
        <v>44225</v>
      </c>
      <c r="D12" s="4">
        <f>D25+D72+D91</f>
        <v>261129</v>
      </c>
      <c r="E12" s="4">
        <f>E25+E72+E91</f>
        <v>801208</v>
      </c>
      <c r="F12" s="4">
        <f>F25+F72+F91</f>
        <v>381776</v>
      </c>
      <c r="G12" s="15">
        <f>G25+G72+G91</f>
        <v>299579</v>
      </c>
    </row>
    <row r="13" spans="1:11" x14ac:dyDescent="0.25">
      <c r="A13" s="27">
        <v>61</v>
      </c>
      <c r="B13" s="3" t="s">
        <v>4</v>
      </c>
      <c r="C13" s="4">
        <f>C74</f>
        <v>50253</v>
      </c>
      <c r="D13" s="4">
        <f t="shared" ref="D13:G13" si="5">D74</f>
        <v>138878</v>
      </c>
      <c r="E13" s="4">
        <f t="shared" si="5"/>
        <v>21000</v>
      </c>
      <c r="F13" s="4">
        <f t="shared" si="5"/>
        <v>21000</v>
      </c>
      <c r="G13" s="15">
        <f t="shared" si="5"/>
        <v>21000</v>
      </c>
    </row>
    <row r="14" spans="1:11" x14ac:dyDescent="0.25">
      <c r="A14" s="65">
        <v>71</v>
      </c>
      <c r="B14" s="66" t="s">
        <v>29</v>
      </c>
      <c r="C14" s="48">
        <f>C78</f>
        <v>39037</v>
      </c>
      <c r="D14" s="48">
        <f t="shared" ref="D14:G14" si="6">D78</f>
        <v>50964</v>
      </c>
      <c r="E14" s="48">
        <f t="shared" si="6"/>
        <v>0</v>
      </c>
      <c r="F14" s="48">
        <f t="shared" si="6"/>
        <v>0</v>
      </c>
      <c r="G14" s="49">
        <f t="shared" si="6"/>
        <v>0</v>
      </c>
    </row>
    <row r="15" spans="1:11" ht="15.75" thickBot="1" x14ac:dyDescent="0.3">
      <c r="A15" s="63">
        <v>810</v>
      </c>
      <c r="B15" s="37" t="s">
        <v>61</v>
      </c>
      <c r="C15" s="64">
        <f>C80</f>
        <v>0</v>
      </c>
      <c r="D15" s="64">
        <f t="shared" ref="D15:G15" si="7">D80</f>
        <v>0</v>
      </c>
      <c r="E15" s="64">
        <f t="shared" si="7"/>
        <v>0</v>
      </c>
      <c r="F15" s="64">
        <f t="shared" si="7"/>
        <v>0</v>
      </c>
      <c r="G15" s="72">
        <f t="shared" si="7"/>
        <v>0</v>
      </c>
    </row>
    <row r="16" spans="1:11" ht="15.75" thickBot="1" x14ac:dyDescent="0.3">
      <c r="A16" s="28"/>
      <c r="B16" s="8" t="s">
        <v>27</v>
      </c>
      <c r="C16" s="40">
        <f>C17+C24+C28+C82+C87+C90+C97</f>
        <v>10030903</v>
      </c>
      <c r="D16" s="40">
        <f>D17+D24+D28+D82+D87+D90+D97</f>
        <v>11725599</v>
      </c>
      <c r="E16" s="40">
        <f t="shared" ref="E16:G16" si="8">E17+E24+E28+E82+E87+E90+E97</f>
        <v>18531080</v>
      </c>
      <c r="F16" s="40">
        <f t="shared" si="8"/>
        <v>11831306</v>
      </c>
      <c r="G16" s="40">
        <f t="shared" si="8"/>
        <v>11587697</v>
      </c>
    </row>
    <row r="17" spans="1:8" ht="15.75" thickBot="1" x14ac:dyDescent="0.3">
      <c r="A17" s="34" t="s">
        <v>63</v>
      </c>
      <c r="B17" s="35" t="s">
        <v>64</v>
      </c>
      <c r="C17" s="36">
        <f>C18</f>
        <v>7404631</v>
      </c>
      <c r="D17" s="36">
        <f t="shared" ref="D17:G17" si="9">D18</f>
        <v>8684062</v>
      </c>
      <c r="E17" s="36">
        <f t="shared" si="9"/>
        <v>9362857</v>
      </c>
      <c r="F17" s="36">
        <f t="shared" si="9"/>
        <v>9668770</v>
      </c>
      <c r="G17" s="36">
        <f t="shared" si="9"/>
        <v>9893417</v>
      </c>
    </row>
    <row r="18" spans="1:8" ht="15.75" thickBot="1" x14ac:dyDescent="0.3">
      <c r="A18" s="13" t="s">
        <v>15</v>
      </c>
      <c r="B18" s="11" t="s">
        <v>0</v>
      </c>
      <c r="C18" s="12">
        <f>SUM(C19:C23)</f>
        <v>7404631</v>
      </c>
      <c r="D18" s="12">
        <f>SUM(D19:D23)</f>
        <v>8684062</v>
      </c>
      <c r="E18" s="12">
        <f>SUM(E19:E23)</f>
        <v>9362857</v>
      </c>
      <c r="F18" s="12">
        <f t="shared" ref="F18:G18" si="10">SUM(F19:F23)</f>
        <v>9668770</v>
      </c>
      <c r="G18" s="24">
        <f t="shared" si="10"/>
        <v>9893417</v>
      </c>
      <c r="H18" s="33"/>
    </row>
    <row r="19" spans="1:8" x14ac:dyDescent="0.25">
      <c r="A19" s="29" t="s">
        <v>5</v>
      </c>
      <c r="B19" s="6" t="s">
        <v>17</v>
      </c>
      <c r="C19" s="2">
        <v>6950756</v>
      </c>
      <c r="D19" s="2">
        <v>7977979</v>
      </c>
      <c r="E19" s="2">
        <v>8627408</v>
      </c>
      <c r="F19" s="2">
        <v>8900262</v>
      </c>
      <c r="G19" s="14">
        <v>9091759</v>
      </c>
    </row>
    <row r="20" spans="1:8" x14ac:dyDescent="0.25">
      <c r="A20" s="30" t="s">
        <v>8</v>
      </c>
      <c r="B20" s="3" t="s">
        <v>16</v>
      </c>
      <c r="C20" s="4">
        <f>147062+287719</f>
        <v>434781</v>
      </c>
      <c r="D20" s="4">
        <f>160285+438809</f>
        <v>599094</v>
      </c>
      <c r="E20" s="4">
        <v>581349</v>
      </c>
      <c r="F20" s="4">
        <v>607258</v>
      </c>
      <c r="G20" s="15">
        <v>635908</v>
      </c>
    </row>
    <row r="21" spans="1:8" x14ac:dyDescent="0.25">
      <c r="A21" s="30" t="s">
        <v>9</v>
      </c>
      <c r="B21" s="3" t="s">
        <v>18</v>
      </c>
      <c r="C21" s="4">
        <v>2469</v>
      </c>
      <c r="D21" s="4">
        <v>3850</v>
      </c>
      <c r="E21" s="4">
        <v>1600</v>
      </c>
      <c r="F21" s="4">
        <v>1750</v>
      </c>
      <c r="G21" s="15">
        <v>1750</v>
      </c>
    </row>
    <row r="22" spans="1:8" x14ac:dyDescent="0.25">
      <c r="A22" s="47" t="s">
        <v>11</v>
      </c>
      <c r="B22" s="38" t="s">
        <v>20</v>
      </c>
      <c r="C22" s="48">
        <v>16625</v>
      </c>
      <c r="D22" s="48">
        <v>103139</v>
      </c>
      <c r="E22" s="48">
        <v>127500</v>
      </c>
      <c r="F22" s="48">
        <v>154500</v>
      </c>
      <c r="G22" s="49">
        <v>99000</v>
      </c>
    </row>
    <row r="23" spans="1:8" ht="15.75" thickBot="1" x14ac:dyDescent="0.3">
      <c r="A23" s="43" t="s">
        <v>13</v>
      </c>
      <c r="B23" s="44" t="s">
        <v>21</v>
      </c>
      <c r="C23" s="45">
        <v>0</v>
      </c>
      <c r="D23" s="45">
        <v>0</v>
      </c>
      <c r="E23" s="45">
        <v>25000</v>
      </c>
      <c r="F23" s="45">
        <v>5000</v>
      </c>
      <c r="G23" s="46">
        <v>65000</v>
      </c>
    </row>
    <row r="24" spans="1:8" ht="22.9" customHeight="1" thickBot="1" x14ac:dyDescent="0.3">
      <c r="A24" s="34" t="s">
        <v>69</v>
      </c>
      <c r="B24" s="76" t="s">
        <v>70</v>
      </c>
      <c r="C24" s="36">
        <f>C25</f>
        <v>0</v>
      </c>
      <c r="D24" s="36">
        <f t="shared" ref="D24" si="11">D25</f>
        <v>168445</v>
      </c>
      <c r="E24" s="36">
        <f t="shared" ref="E24" si="12">E25</f>
        <v>606959</v>
      </c>
      <c r="F24" s="36">
        <f t="shared" ref="F24" si="13">F25</f>
        <v>381776</v>
      </c>
      <c r="G24" s="36">
        <f t="shared" ref="G24" si="14">G25</f>
        <v>299579</v>
      </c>
    </row>
    <row r="25" spans="1:8" ht="15.75" thickBot="1" x14ac:dyDescent="0.3">
      <c r="A25" s="13" t="s">
        <v>57</v>
      </c>
      <c r="B25" s="11" t="s">
        <v>7</v>
      </c>
      <c r="C25" s="12">
        <f>SUM(C26:C27)</f>
        <v>0</v>
      </c>
      <c r="D25" s="12">
        <f>SUM(D26:D27)</f>
        <v>168445</v>
      </c>
      <c r="E25" s="12">
        <f>SUM(E26:E27)</f>
        <v>606959</v>
      </c>
      <c r="F25" s="12">
        <f>SUM(F26:F27)</f>
        <v>381776</v>
      </c>
      <c r="G25" s="24">
        <f>SUM(G26:G27)</f>
        <v>299579</v>
      </c>
      <c r="H25" s="33"/>
    </row>
    <row r="26" spans="1:8" x14ac:dyDescent="0.25">
      <c r="A26" s="30" t="s">
        <v>8</v>
      </c>
      <c r="B26" s="3" t="s">
        <v>16</v>
      </c>
      <c r="C26" s="4">
        <v>0</v>
      </c>
      <c r="D26" s="4">
        <v>65950</v>
      </c>
      <c r="E26" s="4">
        <v>226459</v>
      </c>
      <c r="F26" s="4">
        <v>144776</v>
      </c>
      <c r="G26" s="15">
        <v>93579</v>
      </c>
    </row>
    <row r="27" spans="1:8" ht="15.75" thickBot="1" x14ac:dyDescent="0.3">
      <c r="A27" s="47" t="s">
        <v>11</v>
      </c>
      <c r="B27" s="38" t="s">
        <v>20</v>
      </c>
      <c r="C27" s="48">
        <v>0</v>
      </c>
      <c r="D27" s="48">
        <v>102495</v>
      </c>
      <c r="E27" s="48">
        <v>380500</v>
      </c>
      <c r="F27" s="48">
        <v>237000</v>
      </c>
      <c r="G27" s="49">
        <v>206000</v>
      </c>
    </row>
    <row r="28" spans="1:8" ht="15.75" thickBot="1" x14ac:dyDescent="0.3">
      <c r="A28" s="34" t="s">
        <v>65</v>
      </c>
      <c r="B28" s="35" t="s">
        <v>50</v>
      </c>
      <c r="C28" s="36">
        <f>C29+C38+C44+C50+C57+C64+C68+C72+C74+C78+C80</f>
        <v>2578342</v>
      </c>
      <c r="D28" s="36">
        <f t="shared" ref="D28:G28" si="15">D29+D38+D44+D50+D57+D64+D68+D72+D74+D78+D80</f>
        <v>2778252</v>
      </c>
      <c r="E28" s="36">
        <f t="shared" si="15"/>
        <v>8379765</v>
      </c>
      <c r="F28" s="36">
        <f t="shared" si="15"/>
        <v>1780760</v>
      </c>
      <c r="G28" s="73">
        <f t="shared" si="15"/>
        <v>1394701</v>
      </c>
    </row>
    <row r="29" spans="1:8" ht="15.75" thickBot="1" x14ac:dyDescent="0.3">
      <c r="A29" s="13" t="s">
        <v>5</v>
      </c>
      <c r="B29" s="11" t="s">
        <v>6</v>
      </c>
      <c r="C29" s="12">
        <f>SUM(C30:C37)</f>
        <v>256755</v>
      </c>
      <c r="D29" s="12">
        <f t="shared" ref="D29:G29" si="16">SUM(D30:D37)</f>
        <v>295903</v>
      </c>
      <c r="E29" s="12">
        <f t="shared" si="16"/>
        <v>321000</v>
      </c>
      <c r="F29" s="12">
        <f>SUM(F30:F37)</f>
        <v>430000</v>
      </c>
      <c r="G29" s="24">
        <f t="shared" si="16"/>
        <v>430000</v>
      </c>
      <c r="H29" s="33"/>
    </row>
    <row r="30" spans="1:8" x14ac:dyDescent="0.25">
      <c r="A30" s="29" t="s">
        <v>5</v>
      </c>
      <c r="B30" s="6" t="s">
        <v>17</v>
      </c>
      <c r="C30" s="2">
        <v>122113</v>
      </c>
      <c r="D30" s="2">
        <v>63900</v>
      </c>
      <c r="E30" s="2">
        <v>53930</v>
      </c>
      <c r="F30" s="2">
        <v>54100</v>
      </c>
      <c r="G30" s="14">
        <v>54100</v>
      </c>
    </row>
    <row r="31" spans="1:8" x14ac:dyDescent="0.25">
      <c r="A31" s="30" t="s">
        <v>8</v>
      </c>
      <c r="B31" s="3" t="s">
        <v>16</v>
      </c>
      <c r="C31" s="4">
        <v>121364</v>
      </c>
      <c r="D31" s="4">
        <v>206053</v>
      </c>
      <c r="E31" s="4">
        <v>251140</v>
      </c>
      <c r="F31" s="4">
        <v>227055</v>
      </c>
      <c r="G31" s="15">
        <v>227055</v>
      </c>
    </row>
    <row r="32" spans="1:8" x14ac:dyDescent="0.25">
      <c r="A32" s="30" t="s">
        <v>9</v>
      </c>
      <c r="B32" s="3" t="s">
        <v>18</v>
      </c>
      <c r="C32" s="54">
        <v>94</v>
      </c>
      <c r="D32" s="4">
        <v>650</v>
      </c>
      <c r="E32" s="4">
        <v>650</v>
      </c>
      <c r="F32" s="4">
        <v>32065</v>
      </c>
      <c r="G32" s="15">
        <v>29895</v>
      </c>
    </row>
    <row r="33" spans="1:8" x14ac:dyDescent="0.25">
      <c r="A33" s="30" t="s">
        <v>14</v>
      </c>
      <c r="B33" s="3" t="s">
        <v>22</v>
      </c>
      <c r="C33" s="4">
        <v>7205</v>
      </c>
      <c r="D33" s="4">
        <v>7400</v>
      </c>
      <c r="E33" s="4">
        <v>5000</v>
      </c>
      <c r="F33" s="4">
        <v>5200</v>
      </c>
      <c r="G33" s="15">
        <v>5200</v>
      </c>
    </row>
    <row r="34" spans="1:8" x14ac:dyDescent="0.25">
      <c r="A34" s="30" t="s">
        <v>12</v>
      </c>
      <c r="B34" s="3" t="s">
        <v>23</v>
      </c>
      <c r="C34" s="4">
        <v>300</v>
      </c>
      <c r="D34" s="4">
        <v>1000</v>
      </c>
      <c r="E34" s="4">
        <v>500</v>
      </c>
      <c r="F34" s="4">
        <v>500</v>
      </c>
      <c r="G34" s="15">
        <v>500</v>
      </c>
    </row>
    <row r="35" spans="1:8" x14ac:dyDescent="0.25">
      <c r="A35" s="47" t="s">
        <v>11</v>
      </c>
      <c r="B35" s="38" t="s">
        <v>20</v>
      </c>
      <c r="C35" s="48">
        <v>5679</v>
      </c>
      <c r="D35" s="48">
        <v>16900</v>
      </c>
      <c r="E35" s="48">
        <v>9780</v>
      </c>
      <c r="F35" s="48">
        <v>9780</v>
      </c>
      <c r="G35" s="49">
        <v>9780</v>
      </c>
    </row>
    <row r="36" spans="1:8" x14ac:dyDescent="0.25">
      <c r="A36" s="57" t="s">
        <v>13</v>
      </c>
      <c r="B36" s="58" t="s">
        <v>21</v>
      </c>
      <c r="C36" s="59">
        <v>0</v>
      </c>
      <c r="D36" s="59">
        <v>0</v>
      </c>
      <c r="E36" s="59">
        <v>0</v>
      </c>
      <c r="F36" s="59">
        <v>0</v>
      </c>
      <c r="G36" s="60">
        <v>0</v>
      </c>
    </row>
    <row r="37" spans="1:8" ht="15.75" thickBot="1" x14ac:dyDescent="0.3">
      <c r="A37" s="43" t="s">
        <v>53</v>
      </c>
      <c r="B37" s="44" t="s">
        <v>54</v>
      </c>
      <c r="C37" s="45">
        <v>0</v>
      </c>
      <c r="D37" s="45">
        <v>0</v>
      </c>
      <c r="E37" s="45">
        <v>0</v>
      </c>
      <c r="F37" s="45">
        <v>101300</v>
      </c>
      <c r="G37" s="46">
        <v>103470</v>
      </c>
    </row>
    <row r="38" spans="1:8" ht="15.75" thickBot="1" x14ac:dyDescent="0.3">
      <c r="A38" s="13" t="s">
        <v>1</v>
      </c>
      <c r="B38" s="11" t="s">
        <v>2</v>
      </c>
      <c r="C38" s="12">
        <f>SUM(C39:C43)</f>
        <v>1085268</v>
      </c>
      <c r="D38" s="12">
        <f t="shared" ref="D38:G38" si="17">SUM(D39:D43)</f>
        <v>969464</v>
      </c>
      <c r="E38" s="12">
        <f t="shared" si="17"/>
        <v>975500</v>
      </c>
      <c r="F38" s="12">
        <f t="shared" si="17"/>
        <v>710000</v>
      </c>
      <c r="G38" s="24">
        <f t="shared" si="17"/>
        <v>595000</v>
      </c>
    </row>
    <row r="39" spans="1:8" x14ac:dyDescent="0.25">
      <c r="A39" s="29" t="s">
        <v>5</v>
      </c>
      <c r="B39" s="6" t="s">
        <v>17</v>
      </c>
      <c r="C39" s="2">
        <v>184850</v>
      </c>
      <c r="D39" s="2">
        <v>191814</v>
      </c>
      <c r="E39" s="2">
        <v>171500</v>
      </c>
      <c r="F39" s="2">
        <v>100000</v>
      </c>
      <c r="G39" s="14">
        <v>90000</v>
      </c>
    </row>
    <row r="40" spans="1:8" x14ac:dyDescent="0.25">
      <c r="A40" s="30" t="s">
        <v>8</v>
      </c>
      <c r="B40" s="3" t="s">
        <v>16</v>
      </c>
      <c r="C40" s="4">
        <v>543500</v>
      </c>
      <c r="D40" s="4">
        <v>503790</v>
      </c>
      <c r="E40" s="4">
        <v>535900</v>
      </c>
      <c r="F40" s="4">
        <v>444600</v>
      </c>
      <c r="G40" s="15">
        <v>370600</v>
      </c>
    </row>
    <row r="41" spans="1:8" x14ac:dyDescent="0.25">
      <c r="A41" s="30" t="s">
        <v>9</v>
      </c>
      <c r="B41" s="3" t="s">
        <v>18</v>
      </c>
      <c r="C41" s="4">
        <v>981</v>
      </c>
      <c r="D41" s="4">
        <v>7600</v>
      </c>
      <c r="E41" s="4">
        <v>4000</v>
      </c>
      <c r="F41" s="4">
        <v>3600</v>
      </c>
      <c r="G41" s="15">
        <v>3600</v>
      </c>
    </row>
    <row r="42" spans="1:8" x14ac:dyDescent="0.25">
      <c r="A42" s="30" t="s">
        <v>14</v>
      </c>
      <c r="B42" s="3" t="s">
        <v>22</v>
      </c>
      <c r="C42" s="4">
        <v>20229</v>
      </c>
      <c r="D42" s="4">
        <v>20400</v>
      </c>
      <c r="E42" s="4">
        <v>15000</v>
      </c>
      <c r="F42" s="4">
        <v>15300</v>
      </c>
      <c r="G42" s="15">
        <v>15300</v>
      </c>
    </row>
    <row r="43" spans="1:8" ht="15.75" thickBot="1" x14ac:dyDescent="0.3">
      <c r="A43" s="47" t="s">
        <v>11</v>
      </c>
      <c r="B43" s="38" t="s">
        <v>20</v>
      </c>
      <c r="C43" s="48">
        <v>335708</v>
      </c>
      <c r="D43" s="48">
        <v>245860</v>
      </c>
      <c r="E43" s="48">
        <v>249100</v>
      </c>
      <c r="F43" s="48">
        <v>146500</v>
      </c>
      <c r="G43" s="49">
        <v>115500</v>
      </c>
    </row>
    <row r="44" spans="1:8" ht="15.75" thickBot="1" x14ac:dyDescent="0.3">
      <c r="A44" s="13" t="s">
        <v>55</v>
      </c>
      <c r="B44" s="11" t="s">
        <v>46</v>
      </c>
      <c r="C44" s="12">
        <f>SUM(C45:C49)</f>
        <v>0</v>
      </c>
      <c r="D44" s="12">
        <f>SUM(D45:D49)</f>
        <v>0</v>
      </c>
      <c r="E44" s="12">
        <f>SUM(E45:E49)</f>
        <v>6308215</v>
      </c>
      <c r="F44" s="12">
        <f>SUM(F45:F49)</f>
        <v>309586</v>
      </c>
      <c r="G44" s="24">
        <f>SUM(G45:G49)</f>
        <v>239765</v>
      </c>
    </row>
    <row r="45" spans="1:8" x14ac:dyDescent="0.25">
      <c r="A45" s="29" t="s">
        <v>5</v>
      </c>
      <c r="B45" s="6" t="s">
        <v>17</v>
      </c>
      <c r="C45" s="2">
        <v>0</v>
      </c>
      <c r="D45" s="2">
        <v>0</v>
      </c>
      <c r="E45" s="2">
        <v>142755</v>
      </c>
      <c r="F45" s="2">
        <v>90000</v>
      </c>
      <c r="G45" s="14">
        <v>90000</v>
      </c>
      <c r="H45" s="33"/>
    </row>
    <row r="46" spans="1:8" x14ac:dyDescent="0.25">
      <c r="A46" s="30" t="s">
        <v>8</v>
      </c>
      <c r="B46" s="3" t="s">
        <v>16</v>
      </c>
      <c r="C46" s="4">
        <v>0</v>
      </c>
      <c r="D46" s="4">
        <v>0</v>
      </c>
      <c r="E46" s="54">
        <f>175800+87500</f>
        <v>263300</v>
      </c>
      <c r="F46" s="4">
        <v>130196</v>
      </c>
      <c r="G46" s="15">
        <v>89465</v>
      </c>
      <c r="H46" s="33"/>
    </row>
    <row r="47" spans="1:8" x14ac:dyDescent="0.25">
      <c r="A47" s="30" t="s">
        <v>10</v>
      </c>
      <c r="B47" s="3" t="s">
        <v>19</v>
      </c>
      <c r="C47" s="4">
        <v>0</v>
      </c>
      <c r="D47" s="4">
        <v>0</v>
      </c>
      <c r="E47" s="54">
        <v>0</v>
      </c>
      <c r="F47" s="4">
        <v>10000</v>
      </c>
      <c r="G47" s="15">
        <v>10000</v>
      </c>
      <c r="H47" s="33"/>
    </row>
    <row r="48" spans="1:8" x14ac:dyDescent="0.25">
      <c r="A48" s="47" t="s">
        <v>11</v>
      </c>
      <c r="B48" s="38" t="s">
        <v>20</v>
      </c>
      <c r="C48" s="48">
        <v>0</v>
      </c>
      <c r="D48" s="48">
        <v>0</v>
      </c>
      <c r="E48" s="80">
        <v>34450</v>
      </c>
      <c r="F48" s="48">
        <v>79390</v>
      </c>
      <c r="G48" s="49">
        <v>50300</v>
      </c>
      <c r="H48" s="33"/>
    </row>
    <row r="49" spans="1:8" ht="15.75" thickBot="1" x14ac:dyDescent="0.3">
      <c r="A49" s="57" t="s">
        <v>13</v>
      </c>
      <c r="B49" s="58" t="s">
        <v>21</v>
      </c>
      <c r="C49" s="59">
        <v>0</v>
      </c>
      <c r="D49" s="59">
        <v>0</v>
      </c>
      <c r="E49" s="81">
        <v>5867710</v>
      </c>
      <c r="F49" s="59">
        <v>0</v>
      </c>
      <c r="G49" s="60">
        <v>0</v>
      </c>
      <c r="H49" s="33"/>
    </row>
    <row r="50" spans="1:8" ht="15.75" thickBot="1" x14ac:dyDescent="0.3">
      <c r="A50" s="13" t="s">
        <v>59</v>
      </c>
      <c r="B50" s="11" t="s">
        <v>47</v>
      </c>
      <c r="C50" s="12">
        <f>SUM(C51:C56)</f>
        <v>147913</v>
      </c>
      <c r="D50" s="12">
        <f t="shared" ref="D50:G50" si="18">SUM(D51:D56)</f>
        <v>106000</v>
      </c>
      <c r="E50" s="12">
        <f t="shared" si="18"/>
        <v>436702</v>
      </c>
      <c r="F50" s="12">
        <f t="shared" si="18"/>
        <v>191284</v>
      </c>
      <c r="G50" s="24">
        <f t="shared" si="18"/>
        <v>108936</v>
      </c>
      <c r="H50" s="33"/>
    </row>
    <row r="51" spans="1:8" x14ac:dyDescent="0.25">
      <c r="A51" s="29" t="s">
        <v>5</v>
      </c>
      <c r="B51" s="6" t="s">
        <v>17</v>
      </c>
      <c r="C51" s="2">
        <v>51240</v>
      </c>
      <c r="D51" s="53">
        <v>40160</v>
      </c>
      <c r="E51" s="2">
        <v>78483</v>
      </c>
      <c r="F51" s="2">
        <v>76431</v>
      </c>
      <c r="G51" s="14">
        <v>40518</v>
      </c>
      <c r="H51" s="33"/>
    </row>
    <row r="52" spans="1:8" x14ac:dyDescent="0.25">
      <c r="A52" s="30" t="s">
        <v>8</v>
      </c>
      <c r="B52" s="3" t="s">
        <v>16</v>
      </c>
      <c r="C52" s="4">
        <v>96673</v>
      </c>
      <c r="D52" s="54">
        <v>65840</v>
      </c>
      <c r="E52" s="4">
        <v>44773</v>
      </c>
      <c r="F52" s="4">
        <v>77803</v>
      </c>
      <c r="G52" s="15">
        <v>68418</v>
      </c>
      <c r="H52" s="33"/>
    </row>
    <row r="53" spans="1:8" x14ac:dyDescent="0.25">
      <c r="A53" s="30" t="s">
        <v>9</v>
      </c>
      <c r="B53" s="3" t="s">
        <v>18</v>
      </c>
      <c r="C53" s="4">
        <v>0</v>
      </c>
      <c r="D53" s="4">
        <v>0</v>
      </c>
      <c r="E53" s="4">
        <v>500</v>
      </c>
      <c r="F53" s="4">
        <v>0</v>
      </c>
      <c r="G53" s="15">
        <v>0</v>
      </c>
      <c r="H53" s="33"/>
    </row>
    <row r="54" spans="1:8" x14ac:dyDescent="0.25">
      <c r="A54" s="30" t="s">
        <v>14</v>
      </c>
      <c r="B54" s="3" t="s">
        <v>22</v>
      </c>
      <c r="C54" s="4">
        <v>0</v>
      </c>
      <c r="D54" s="4">
        <v>0</v>
      </c>
      <c r="E54" s="4">
        <v>41500</v>
      </c>
      <c r="F54" s="4">
        <v>0</v>
      </c>
      <c r="G54" s="15">
        <v>0</v>
      </c>
      <c r="H54" s="33"/>
    </row>
    <row r="55" spans="1:8" x14ac:dyDescent="0.25">
      <c r="A55" s="30" t="s">
        <v>10</v>
      </c>
      <c r="B55" s="3" t="s">
        <v>19</v>
      </c>
      <c r="C55" s="4">
        <v>0</v>
      </c>
      <c r="D55" s="4">
        <v>0</v>
      </c>
      <c r="E55" s="4">
        <v>176066</v>
      </c>
      <c r="F55" s="4">
        <v>0</v>
      </c>
      <c r="G55" s="15">
        <v>0</v>
      </c>
      <c r="H55" s="33"/>
    </row>
    <row r="56" spans="1:8" ht="15.75" thickBot="1" x14ac:dyDescent="0.3">
      <c r="A56" s="47" t="s">
        <v>11</v>
      </c>
      <c r="B56" s="38" t="s">
        <v>20</v>
      </c>
      <c r="C56" s="48">
        <v>0</v>
      </c>
      <c r="D56" s="48">
        <v>0</v>
      </c>
      <c r="E56" s="48">
        <v>95380</v>
      </c>
      <c r="F56" s="48">
        <v>37050</v>
      </c>
      <c r="G56" s="49">
        <v>0</v>
      </c>
      <c r="H56" s="33"/>
    </row>
    <row r="57" spans="1:8" ht="15.75" thickBot="1" x14ac:dyDescent="0.3">
      <c r="A57" s="13" t="s">
        <v>24</v>
      </c>
      <c r="B57" s="11" t="s">
        <v>3</v>
      </c>
      <c r="C57" s="12">
        <f>SUM(C58:C63)</f>
        <v>999116</v>
      </c>
      <c r="D57" s="12">
        <f>SUM(D58:D63)</f>
        <v>1217043</v>
      </c>
      <c r="E57" s="12">
        <f>SUM(E58:E63)</f>
        <v>90304</v>
      </c>
      <c r="F57" s="12">
        <f>SUM(F58:F63)</f>
        <v>0</v>
      </c>
      <c r="G57" s="24">
        <f>SUM(G58:G63)</f>
        <v>0</v>
      </c>
      <c r="H57" s="33"/>
    </row>
    <row r="58" spans="1:8" x14ac:dyDescent="0.25">
      <c r="A58" s="29" t="s">
        <v>5</v>
      </c>
      <c r="B58" s="6" t="s">
        <v>17</v>
      </c>
      <c r="C58" s="53">
        <f>35306+271924</f>
        <v>307230</v>
      </c>
      <c r="D58" s="2">
        <f>393280+37087</f>
        <v>430367</v>
      </c>
      <c r="E58" s="2">
        <v>14947</v>
      </c>
      <c r="F58" s="2">
        <v>0</v>
      </c>
      <c r="G58" s="14">
        <v>0</v>
      </c>
      <c r="H58" s="33"/>
    </row>
    <row r="59" spans="1:8" x14ac:dyDescent="0.25">
      <c r="A59" s="30" t="s">
        <v>8</v>
      </c>
      <c r="B59" s="3" t="s">
        <v>16</v>
      </c>
      <c r="C59" s="4">
        <f>103685+371240</f>
        <v>474925</v>
      </c>
      <c r="D59" s="4">
        <f>431390+76482</f>
        <v>507872</v>
      </c>
      <c r="E59" s="4">
        <v>50357</v>
      </c>
      <c r="F59" s="4">
        <v>0</v>
      </c>
      <c r="G59" s="15">
        <v>0</v>
      </c>
      <c r="H59" s="33"/>
    </row>
    <row r="60" spans="1:8" x14ac:dyDescent="0.25">
      <c r="A60" s="30" t="s">
        <v>14</v>
      </c>
      <c r="B60" s="3" t="s">
        <v>22</v>
      </c>
      <c r="C60" s="4">
        <v>52493</v>
      </c>
      <c r="D60" s="4">
        <v>54030</v>
      </c>
      <c r="E60" s="4">
        <v>0</v>
      </c>
      <c r="F60" s="4">
        <v>0</v>
      </c>
      <c r="G60" s="15">
        <v>0</v>
      </c>
      <c r="H60" s="33"/>
    </row>
    <row r="61" spans="1:8" x14ac:dyDescent="0.25">
      <c r="A61" s="30" t="s">
        <v>10</v>
      </c>
      <c r="B61" s="3" t="s">
        <v>19</v>
      </c>
      <c r="C61" s="4">
        <v>55130</v>
      </c>
      <c r="D61" s="4">
        <v>56000</v>
      </c>
      <c r="E61" s="4">
        <v>0</v>
      </c>
      <c r="F61" s="4">
        <v>0</v>
      </c>
      <c r="G61" s="15">
        <v>0</v>
      </c>
      <c r="H61" s="33"/>
    </row>
    <row r="62" spans="1:8" x14ac:dyDescent="0.25">
      <c r="A62" s="47" t="s">
        <v>11</v>
      </c>
      <c r="B62" s="38" t="s">
        <v>20</v>
      </c>
      <c r="C62" s="48">
        <f>8462+100876</f>
        <v>109338</v>
      </c>
      <c r="D62" s="48">
        <f>144786+23988</f>
        <v>168774</v>
      </c>
      <c r="E62" s="48">
        <v>25000</v>
      </c>
      <c r="F62" s="48">
        <v>0</v>
      </c>
      <c r="G62" s="49">
        <v>0</v>
      </c>
      <c r="H62" s="33"/>
    </row>
    <row r="63" spans="1:8" ht="15.75" thickBot="1" x14ac:dyDescent="0.3">
      <c r="A63" s="57" t="s">
        <v>13</v>
      </c>
      <c r="B63" s="58" t="s">
        <v>21</v>
      </c>
      <c r="C63" s="59">
        <v>0</v>
      </c>
      <c r="D63" s="59">
        <v>0</v>
      </c>
      <c r="E63" s="59">
        <v>0</v>
      </c>
      <c r="F63" s="59">
        <v>0</v>
      </c>
      <c r="G63" s="60">
        <v>0</v>
      </c>
      <c r="H63" s="33"/>
    </row>
    <row r="64" spans="1:8" ht="15.75" thickBot="1" x14ac:dyDescent="0.3">
      <c r="A64" s="13" t="s">
        <v>60</v>
      </c>
      <c r="B64" s="11" t="s">
        <v>48</v>
      </c>
      <c r="C64" s="12">
        <f>SUM(C65:C67)</f>
        <v>0</v>
      </c>
      <c r="D64" s="12">
        <f t="shared" ref="D64:G64" si="19">SUM(D65:D67)</f>
        <v>0</v>
      </c>
      <c r="E64" s="12">
        <f>SUM(E65:E67)</f>
        <v>26630</v>
      </c>
      <c r="F64" s="12">
        <f t="shared" si="19"/>
        <v>7874</v>
      </c>
      <c r="G64" s="24">
        <f t="shared" si="19"/>
        <v>0</v>
      </c>
      <c r="H64" s="33"/>
    </row>
    <row r="65" spans="1:8" x14ac:dyDescent="0.25">
      <c r="A65" s="29" t="s">
        <v>5</v>
      </c>
      <c r="B65" s="6" t="s">
        <v>17</v>
      </c>
      <c r="C65" s="2">
        <v>0</v>
      </c>
      <c r="D65" s="53">
        <v>0</v>
      </c>
      <c r="E65" s="2">
        <v>25630</v>
      </c>
      <c r="F65" s="2">
        <v>3845</v>
      </c>
      <c r="G65" s="14">
        <v>0</v>
      </c>
      <c r="H65" s="33"/>
    </row>
    <row r="66" spans="1:8" x14ac:dyDescent="0.25">
      <c r="A66" s="30" t="s">
        <v>8</v>
      </c>
      <c r="B66" s="3" t="s">
        <v>16</v>
      </c>
      <c r="C66" s="4">
        <v>0</v>
      </c>
      <c r="D66" s="54">
        <v>0</v>
      </c>
      <c r="E66" s="4">
        <v>0</v>
      </c>
      <c r="F66" s="4">
        <v>0</v>
      </c>
      <c r="G66" s="15">
        <v>0</v>
      </c>
      <c r="H66" s="33"/>
    </row>
    <row r="67" spans="1:8" ht="15.75" thickBot="1" x14ac:dyDescent="0.3">
      <c r="A67" s="31" t="s">
        <v>11</v>
      </c>
      <c r="B67" s="9" t="s">
        <v>20</v>
      </c>
      <c r="C67" s="10">
        <v>0</v>
      </c>
      <c r="D67" s="55">
        <v>0</v>
      </c>
      <c r="E67" s="10">
        <v>1000</v>
      </c>
      <c r="F67" s="10">
        <v>4029</v>
      </c>
      <c r="G67" s="16">
        <v>0</v>
      </c>
      <c r="H67" s="33"/>
    </row>
    <row r="68" spans="1:8" ht="15.75" thickBot="1" x14ac:dyDescent="0.3">
      <c r="A68" s="13" t="s">
        <v>56</v>
      </c>
      <c r="B68" s="11" t="s">
        <v>49</v>
      </c>
      <c r="C68" s="12">
        <f>SUM(C69:C71)</f>
        <v>0</v>
      </c>
      <c r="D68" s="12">
        <f t="shared" ref="D68:G68" si="20">SUM(D69:D71)</f>
        <v>0</v>
      </c>
      <c r="E68" s="12">
        <f t="shared" si="20"/>
        <v>128814</v>
      </c>
      <c r="F68" s="12">
        <f t="shared" si="20"/>
        <v>111016</v>
      </c>
      <c r="G68" s="24">
        <f t="shared" si="20"/>
        <v>0</v>
      </c>
      <c r="H68" s="33"/>
    </row>
    <row r="69" spans="1:8" x14ac:dyDescent="0.25">
      <c r="A69" s="29" t="s">
        <v>5</v>
      </c>
      <c r="B69" s="6" t="s">
        <v>17</v>
      </c>
      <c r="C69" s="2">
        <v>0</v>
      </c>
      <c r="D69" s="2">
        <v>0</v>
      </c>
      <c r="E69" s="2">
        <v>114832</v>
      </c>
      <c r="F69" s="2">
        <v>105332</v>
      </c>
      <c r="G69" s="14">
        <v>0</v>
      </c>
      <c r="H69" s="33"/>
    </row>
    <row r="70" spans="1:8" x14ac:dyDescent="0.25">
      <c r="A70" s="30" t="s">
        <v>8</v>
      </c>
      <c r="B70" s="3" t="s">
        <v>16</v>
      </c>
      <c r="C70" s="4">
        <v>0</v>
      </c>
      <c r="D70" s="4">
        <v>0</v>
      </c>
      <c r="E70" s="4">
        <v>10482</v>
      </c>
      <c r="F70" s="4">
        <v>5684</v>
      </c>
      <c r="G70" s="15">
        <v>0</v>
      </c>
      <c r="H70" s="33"/>
    </row>
    <row r="71" spans="1:8" ht="15.75" thickBot="1" x14ac:dyDescent="0.3">
      <c r="A71" s="47" t="s">
        <v>11</v>
      </c>
      <c r="B71" s="38" t="s">
        <v>20</v>
      </c>
      <c r="C71" s="48">
        <v>0</v>
      </c>
      <c r="D71" s="48">
        <v>0</v>
      </c>
      <c r="E71" s="48">
        <v>3500</v>
      </c>
      <c r="F71" s="48">
        <v>0</v>
      </c>
      <c r="G71" s="49">
        <v>0</v>
      </c>
      <c r="H71" s="33"/>
    </row>
    <row r="72" spans="1:8" ht="15.75" thickBot="1" x14ac:dyDescent="0.3">
      <c r="A72" s="13" t="s">
        <v>57</v>
      </c>
      <c r="B72" s="11" t="s">
        <v>7</v>
      </c>
      <c r="C72" s="12">
        <f>C73</f>
        <v>0</v>
      </c>
      <c r="D72" s="12">
        <f t="shared" ref="D72:G72" si="21">D73</f>
        <v>0</v>
      </c>
      <c r="E72" s="12">
        <f t="shared" si="21"/>
        <v>71600</v>
      </c>
      <c r="F72" s="12">
        <f t="shared" si="21"/>
        <v>0</v>
      </c>
      <c r="G72" s="24">
        <f t="shared" si="21"/>
        <v>0</v>
      </c>
      <c r="H72" s="33"/>
    </row>
    <row r="73" spans="1:8" ht="15.75" thickBot="1" x14ac:dyDescent="0.3">
      <c r="A73" s="29" t="s">
        <v>5</v>
      </c>
      <c r="B73" s="6" t="s">
        <v>17</v>
      </c>
      <c r="C73" s="2">
        <v>0</v>
      </c>
      <c r="D73" s="2">
        <v>0</v>
      </c>
      <c r="E73" s="2">
        <v>71600</v>
      </c>
      <c r="F73" s="2">
        <v>0</v>
      </c>
      <c r="G73" s="14">
        <v>0</v>
      </c>
      <c r="H73" s="33"/>
    </row>
    <row r="74" spans="1:8" ht="15.75" thickBot="1" x14ac:dyDescent="0.3">
      <c r="A74" s="13" t="s">
        <v>25</v>
      </c>
      <c r="B74" s="11" t="s">
        <v>4</v>
      </c>
      <c r="C74" s="12">
        <f>SUM(C75:C77)</f>
        <v>50253</v>
      </c>
      <c r="D74" s="12">
        <f t="shared" ref="D74:G74" si="22">SUM(D75:D77)</f>
        <v>138878</v>
      </c>
      <c r="E74" s="12">
        <f t="shared" si="22"/>
        <v>21000</v>
      </c>
      <c r="F74" s="12">
        <f t="shared" si="22"/>
        <v>21000</v>
      </c>
      <c r="G74" s="24">
        <f t="shared" si="22"/>
        <v>21000</v>
      </c>
      <c r="H74" s="33"/>
    </row>
    <row r="75" spans="1:8" x14ac:dyDescent="0.25">
      <c r="A75" s="29" t="s">
        <v>5</v>
      </c>
      <c r="B75" s="6" t="s">
        <v>17</v>
      </c>
      <c r="C75" s="2">
        <v>22992</v>
      </c>
      <c r="D75" s="2">
        <v>57030</v>
      </c>
      <c r="E75" s="2">
        <v>0</v>
      </c>
      <c r="F75" s="2">
        <v>0</v>
      </c>
      <c r="G75" s="14">
        <v>0</v>
      </c>
      <c r="H75" s="33"/>
    </row>
    <row r="76" spans="1:8" x14ac:dyDescent="0.25">
      <c r="A76" s="29" t="s">
        <v>8</v>
      </c>
      <c r="B76" s="6" t="s">
        <v>16</v>
      </c>
      <c r="C76" s="2">
        <f>18249+8593</f>
        <v>26842</v>
      </c>
      <c r="D76" s="2">
        <f>32899+24799</f>
        <v>57698</v>
      </c>
      <c r="E76" s="2">
        <v>12000</v>
      </c>
      <c r="F76" s="2">
        <v>12000</v>
      </c>
      <c r="G76" s="14">
        <v>12000</v>
      </c>
      <c r="H76" s="33"/>
    </row>
    <row r="77" spans="1:8" ht="15.75" thickBot="1" x14ac:dyDescent="0.3">
      <c r="A77" s="47" t="s">
        <v>11</v>
      </c>
      <c r="B77" s="38" t="s">
        <v>20</v>
      </c>
      <c r="C77" s="48">
        <v>419</v>
      </c>
      <c r="D77" s="48">
        <v>24150</v>
      </c>
      <c r="E77" s="48">
        <v>9000</v>
      </c>
      <c r="F77" s="48">
        <v>9000</v>
      </c>
      <c r="G77" s="49">
        <v>9000</v>
      </c>
      <c r="H77" s="33"/>
    </row>
    <row r="78" spans="1:8" ht="15.75" thickBot="1" x14ac:dyDescent="0.3">
      <c r="A78" s="13" t="s">
        <v>58</v>
      </c>
      <c r="B78" s="11" t="s">
        <v>38</v>
      </c>
      <c r="C78" s="12">
        <f>C79</f>
        <v>39037</v>
      </c>
      <c r="D78" s="12">
        <f t="shared" ref="D78:G80" si="23">D79</f>
        <v>50964</v>
      </c>
      <c r="E78" s="12">
        <f t="shared" si="23"/>
        <v>0</v>
      </c>
      <c r="F78" s="12">
        <f t="shared" si="23"/>
        <v>0</v>
      </c>
      <c r="G78" s="24">
        <f t="shared" si="23"/>
        <v>0</v>
      </c>
      <c r="H78" s="33"/>
    </row>
    <row r="79" spans="1:8" ht="15.75" thickBot="1" x14ac:dyDescent="0.3">
      <c r="A79" s="32" t="s">
        <v>8</v>
      </c>
      <c r="B79" s="17" t="s">
        <v>16</v>
      </c>
      <c r="C79" s="18">
        <v>39037</v>
      </c>
      <c r="D79" s="18">
        <v>50964</v>
      </c>
      <c r="E79" s="18">
        <v>0</v>
      </c>
      <c r="F79" s="18">
        <v>0</v>
      </c>
      <c r="G79" s="19">
        <v>0</v>
      </c>
      <c r="H79" s="33"/>
    </row>
    <row r="80" spans="1:8" ht="15.75" thickBot="1" x14ac:dyDescent="0.3">
      <c r="A80" s="13" t="s">
        <v>62</v>
      </c>
      <c r="B80" s="11" t="s">
        <v>61</v>
      </c>
      <c r="C80" s="12">
        <f>C81</f>
        <v>0</v>
      </c>
      <c r="D80" s="12">
        <f t="shared" si="23"/>
        <v>0</v>
      </c>
      <c r="E80" s="12">
        <f t="shared" si="23"/>
        <v>0</v>
      </c>
      <c r="F80" s="12">
        <f t="shared" si="23"/>
        <v>0</v>
      </c>
      <c r="G80" s="24">
        <f t="shared" si="23"/>
        <v>0</v>
      </c>
      <c r="H80" s="33"/>
    </row>
    <row r="81" spans="1:8" ht="15.75" thickBot="1" x14ac:dyDescent="0.3">
      <c r="A81" s="57" t="s">
        <v>13</v>
      </c>
      <c r="B81" s="58" t="s">
        <v>21</v>
      </c>
      <c r="C81" s="59">
        <v>0</v>
      </c>
      <c r="D81" s="59">
        <v>0</v>
      </c>
      <c r="E81" s="68">
        <v>0</v>
      </c>
      <c r="F81" s="59">
        <v>0</v>
      </c>
      <c r="G81" s="60">
        <v>0</v>
      </c>
      <c r="H81" s="33"/>
    </row>
    <row r="82" spans="1:8" ht="15.75" thickBot="1" x14ac:dyDescent="0.3">
      <c r="A82" s="34" t="s">
        <v>66</v>
      </c>
      <c r="B82" s="35" t="s">
        <v>67</v>
      </c>
      <c r="C82" s="36">
        <f>C83</f>
        <v>0</v>
      </c>
      <c r="D82" s="36">
        <f t="shared" ref="D82:G82" si="24">D83</f>
        <v>0</v>
      </c>
      <c r="E82" s="36">
        <f t="shared" si="24"/>
        <v>58850</v>
      </c>
      <c r="F82" s="36">
        <f t="shared" si="24"/>
        <v>0</v>
      </c>
      <c r="G82" s="73">
        <f t="shared" si="24"/>
        <v>0</v>
      </c>
    </row>
    <row r="83" spans="1:8" ht="15.75" thickBot="1" x14ac:dyDescent="0.3">
      <c r="A83" s="13" t="s">
        <v>56</v>
      </c>
      <c r="B83" s="11" t="s">
        <v>49</v>
      </c>
      <c r="C83" s="12">
        <f>SUM(C84:C86)</f>
        <v>0</v>
      </c>
      <c r="D83" s="12">
        <f>SUM(D84:D86)</f>
        <v>0</v>
      </c>
      <c r="E83" s="12">
        <f>SUM(E84:E86)</f>
        <v>58850</v>
      </c>
      <c r="F83" s="12">
        <f t="shared" ref="F83:G83" si="25">SUM(F84:F86)</f>
        <v>0</v>
      </c>
      <c r="G83" s="24">
        <f t="shared" si="25"/>
        <v>0</v>
      </c>
    </row>
    <row r="84" spans="1:8" x14ac:dyDescent="0.25">
      <c r="A84" s="29" t="s">
        <v>5</v>
      </c>
      <c r="B84" s="6" t="s">
        <v>17</v>
      </c>
      <c r="C84" s="2">
        <v>0</v>
      </c>
      <c r="D84" s="2">
        <v>0</v>
      </c>
      <c r="E84" s="2">
        <v>48213</v>
      </c>
      <c r="F84" s="2">
        <v>0</v>
      </c>
      <c r="G84" s="14">
        <v>0</v>
      </c>
      <c r="H84" s="33"/>
    </row>
    <row r="85" spans="1:8" x14ac:dyDescent="0.25">
      <c r="A85" s="30" t="s">
        <v>8</v>
      </c>
      <c r="B85" s="3" t="s">
        <v>16</v>
      </c>
      <c r="C85" s="39">
        <v>0</v>
      </c>
      <c r="D85" s="4">
        <v>0</v>
      </c>
      <c r="E85" s="2">
        <v>4000</v>
      </c>
      <c r="F85" s="2">
        <v>0</v>
      </c>
      <c r="G85" s="14">
        <v>0</v>
      </c>
    </row>
    <row r="86" spans="1:8" ht="15.75" thickBot="1" x14ac:dyDescent="0.3">
      <c r="A86" s="47" t="s">
        <v>11</v>
      </c>
      <c r="B86" s="38" t="s">
        <v>20</v>
      </c>
      <c r="C86" s="10">
        <v>0</v>
      </c>
      <c r="D86" s="10">
        <v>0</v>
      </c>
      <c r="E86" s="10">
        <v>6637</v>
      </c>
      <c r="F86" s="10">
        <v>0</v>
      </c>
      <c r="G86" s="16">
        <v>0</v>
      </c>
    </row>
    <row r="87" spans="1:8" ht="15.75" thickBot="1" x14ac:dyDescent="0.3">
      <c r="A87" s="34" t="s">
        <v>33</v>
      </c>
      <c r="B87" s="35" t="s">
        <v>34</v>
      </c>
      <c r="C87" s="36">
        <f>C88</f>
        <v>3705</v>
      </c>
      <c r="D87" s="36">
        <f t="shared" ref="D87:G87" si="26">D88</f>
        <v>2156</v>
      </c>
      <c r="E87" s="36">
        <f t="shared" si="26"/>
        <v>0</v>
      </c>
      <c r="F87" s="36">
        <f t="shared" si="26"/>
        <v>0</v>
      </c>
      <c r="G87" s="73">
        <f t="shared" si="26"/>
        <v>0</v>
      </c>
    </row>
    <row r="88" spans="1:8" ht="15.75" thickBot="1" x14ac:dyDescent="0.3">
      <c r="A88" s="13" t="s">
        <v>15</v>
      </c>
      <c r="B88" s="11" t="s">
        <v>0</v>
      </c>
      <c r="C88" s="12">
        <f>C89</f>
        <v>3705</v>
      </c>
      <c r="D88" s="12">
        <f>D89</f>
        <v>2156</v>
      </c>
      <c r="E88" s="12">
        <f>E89</f>
        <v>0</v>
      </c>
      <c r="F88" s="12">
        <f>F89</f>
        <v>0</v>
      </c>
      <c r="G88" s="24">
        <f>G89</f>
        <v>0</v>
      </c>
    </row>
    <row r="89" spans="1:8" ht="15.75" thickBot="1" x14ac:dyDescent="0.3">
      <c r="A89" s="30" t="s">
        <v>8</v>
      </c>
      <c r="B89" s="3" t="s">
        <v>16</v>
      </c>
      <c r="C89" s="39">
        <v>3705</v>
      </c>
      <c r="D89" s="4">
        <v>2156</v>
      </c>
      <c r="E89" s="69">
        <v>0</v>
      </c>
      <c r="F89" s="69">
        <v>0</v>
      </c>
      <c r="G89" s="70">
        <v>0</v>
      </c>
    </row>
    <row r="90" spans="1:8" ht="15.75" thickBot="1" x14ac:dyDescent="0.3">
      <c r="A90" s="34" t="s">
        <v>35</v>
      </c>
      <c r="B90" s="35" t="s">
        <v>39</v>
      </c>
      <c r="C90" s="36">
        <f>C91</f>
        <v>44225</v>
      </c>
      <c r="D90" s="36">
        <f t="shared" ref="D90:G90" si="27">D91</f>
        <v>92684</v>
      </c>
      <c r="E90" s="36">
        <f t="shared" si="27"/>
        <v>122649</v>
      </c>
      <c r="F90" s="36">
        <f t="shared" si="27"/>
        <v>0</v>
      </c>
      <c r="G90" s="73">
        <f t="shared" si="27"/>
        <v>0</v>
      </c>
      <c r="H90" s="33"/>
    </row>
    <row r="91" spans="1:8" ht="15.75" thickBot="1" x14ac:dyDescent="0.3">
      <c r="A91" s="13" t="s">
        <v>57</v>
      </c>
      <c r="B91" s="11" t="s">
        <v>7</v>
      </c>
      <c r="C91" s="12">
        <f>SUM(C92:C96)</f>
        <v>44225</v>
      </c>
      <c r="D91" s="12">
        <f t="shared" ref="D91:G91" si="28">SUM(D92:D96)</f>
        <v>92684</v>
      </c>
      <c r="E91" s="12">
        <f t="shared" si="28"/>
        <v>122649</v>
      </c>
      <c r="F91" s="12">
        <f t="shared" si="28"/>
        <v>0</v>
      </c>
      <c r="G91" s="24">
        <f t="shared" si="28"/>
        <v>0</v>
      </c>
      <c r="H91" s="33"/>
    </row>
    <row r="92" spans="1:8" x14ac:dyDescent="0.25">
      <c r="A92" s="29" t="s">
        <v>5</v>
      </c>
      <c r="B92" s="6" t="s">
        <v>17</v>
      </c>
      <c r="C92" s="2">
        <v>0</v>
      </c>
      <c r="D92" s="2">
        <v>30987</v>
      </c>
      <c r="E92" s="2">
        <v>57506</v>
      </c>
      <c r="F92" s="2">
        <v>0</v>
      </c>
      <c r="G92" s="14">
        <v>0</v>
      </c>
      <c r="H92" s="33"/>
    </row>
    <row r="93" spans="1:8" x14ac:dyDescent="0.25">
      <c r="A93" s="30" t="s">
        <v>8</v>
      </c>
      <c r="B93" s="3" t="s">
        <v>16</v>
      </c>
      <c r="C93" s="4">
        <v>22348</v>
      </c>
      <c r="D93" s="4">
        <v>22743</v>
      </c>
      <c r="E93" s="4">
        <v>39896</v>
      </c>
      <c r="F93" s="4">
        <v>0</v>
      </c>
      <c r="G93" s="15">
        <v>0</v>
      </c>
      <c r="H93" s="33"/>
    </row>
    <row r="94" spans="1:8" x14ac:dyDescent="0.25">
      <c r="A94" s="30" t="s">
        <v>36</v>
      </c>
      <c r="B94" s="3" t="s">
        <v>37</v>
      </c>
      <c r="C94" s="4">
        <v>0</v>
      </c>
      <c r="D94" s="4">
        <v>17518</v>
      </c>
      <c r="E94" s="4">
        <v>17612</v>
      </c>
      <c r="F94" s="4">
        <v>0</v>
      </c>
      <c r="G94" s="15">
        <v>0</v>
      </c>
    </row>
    <row r="95" spans="1:8" x14ac:dyDescent="0.25">
      <c r="A95" s="30" t="s">
        <v>14</v>
      </c>
      <c r="B95" s="3" t="s">
        <v>22</v>
      </c>
      <c r="C95" s="4">
        <v>0</v>
      </c>
      <c r="D95" s="4">
        <v>0</v>
      </c>
      <c r="E95" s="4">
        <v>3385</v>
      </c>
      <c r="F95" s="4">
        <v>0</v>
      </c>
      <c r="G95" s="15">
        <v>0</v>
      </c>
    </row>
    <row r="96" spans="1:8" ht="15.75" thickBot="1" x14ac:dyDescent="0.3">
      <c r="A96" s="32" t="s">
        <v>11</v>
      </c>
      <c r="B96" s="17" t="s">
        <v>20</v>
      </c>
      <c r="C96" s="18">
        <v>21877</v>
      </c>
      <c r="D96" s="18">
        <v>21436</v>
      </c>
      <c r="E96" s="18">
        <v>4250</v>
      </c>
      <c r="F96" s="18">
        <v>0</v>
      </c>
      <c r="G96" s="19">
        <v>0</v>
      </c>
    </row>
    <row r="97" spans="1:13" ht="15.75" thickBot="1" x14ac:dyDescent="0.3">
      <c r="A97" s="34" t="s">
        <v>52</v>
      </c>
      <c r="B97" s="35" t="s">
        <v>51</v>
      </c>
      <c r="C97" s="36">
        <f>C98</f>
        <v>0</v>
      </c>
      <c r="D97" s="36">
        <f t="shared" ref="D97:G97" si="29">D98</f>
        <v>0</v>
      </c>
      <c r="E97" s="36">
        <f t="shared" si="29"/>
        <v>0</v>
      </c>
      <c r="F97" s="36">
        <f t="shared" si="29"/>
        <v>0</v>
      </c>
      <c r="G97" s="73">
        <f t="shared" si="29"/>
        <v>0</v>
      </c>
      <c r="H97" s="33"/>
    </row>
    <row r="98" spans="1:13" ht="15.75" thickBot="1" x14ac:dyDescent="0.3">
      <c r="A98" s="13" t="s">
        <v>56</v>
      </c>
      <c r="B98" s="11" t="s">
        <v>49</v>
      </c>
      <c r="C98" s="12">
        <f>SUM(C99:C101)</f>
        <v>0</v>
      </c>
      <c r="D98" s="12">
        <f>SUM(D99:D101)</f>
        <v>0</v>
      </c>
      <c r="E98" s="12">
        <f>SUM(E99:E101)</f>
        <v>0</v>
      </c>
      <c r="F98" s="12">
        <f t="shared" ref="F98:G98" si="30">SUM(F99:F101)</f>
        <v>0</v>
      </c>
      <c r="G98" s="24">
        <f t="shared" si="30"/>
        <v>0</v>
      </c>
      <c r="H98" s="33"/>
    </row>
    <row r="99" spans="1:13" x14ac:dyDescent="0.25">
      <c r="A99" s="29" t="s">
        <v>5</v>
      </c>
      <c r="B99" s="6" t="s">
        <v>17</v>
      </c>
      <c r="C99" s="2">
        <v>0</v>
      </c>
      <c r="D99" s="53">
        <v>0</v>
      </c>
      <c r="E99" s="2">
        <v>0</v>
      </c>
      <c r="F99" s="2">
        <v>0</v>
      </c>
      <c r="G99" s="14">
        <v>0</v>
      </c>
    </row>
    <row r="100" spans="1:13" x14ac:dyDescent="0.25">
      <c r="A100" s="30" t="s">
        <v>8</v>
      </c>
      <c r="B100" s="3" t="s">
        <v>16</v>
      </c>
      <c r="C100" s="4">
        <v>0</v>
      </c>
      <c r="D100" s="54">
        <v>0</v>
      </c>
      <c r="E100" s="4">
        <v>0</v>
      </c>
      <c r="F100" s="4">
        <v>0</v>
      </c>
      <c r="G100" s="15">
        <v>0</v>
      </c>
    </row>
    <row r="101" spans="1:13" ht="15.75" thickBot="1" x14ac:dyDescent="0.3">
      <c r="A101" s="32" t="s">
        <v>11</v>
      </c>
      <c r="B101" s="17" t="s">
        <v>20</v>
      </c>
      <c r="C101" s="18">
        <v>0</v>
      </c>
      <c r="D101" s="74">
        <v>0</v>
      </c>
      <c r="E101" s="75">
        <v>0</v>
      </c>
      <c r="F101" s="18">
        <v>0</v>
      </c>
      <c r="G101" s="19">
        <v>0</v>
      </c>
    </row>
    <row r="102" spans="1:13" x14ac:dyDescent="0.25">
      <c r="A102" s="1"/>
    </row>
    <row r="103" spans="1:13" x14ac:dyDescent="0.25">
      <c r="A103" s="1"/>
      <c r="H103" s="33"/>
    </row>
    <row r="104" spans="1:13" x14ac:dyDescent="0.25">
      <c r="A104" s="61"/>
      <c r="B104" s="61"/>
      <c r="C104" s="61"/>
      <c r="D104" s="61"/>
      <c r="E104" s="79" t="s">
        <v>30</v>
      </c>
      <c r="F104" s="79"/>
      <c r="G104" s="61"/>
    </row>
    <row r="105" spans="1:13" x14ac:dyDescent="0.25">
      <c r="A105" s="41" t="s">
        <v>68</v>
      </c>
      <c r="B105" s="50"/>
      <c r="C105" s="52"/>
      <c r="D105" s="52"/>
      <c r="E105" s="79" t="s">
        <v>31</v>
      </c>
      <c r="F105" s="79"/>
      <c r="G105" s="52"/>
      <c r="H105" s="33"/>
    </row>
    <row r="106" spans="1:13" x14ac:dyDescent="0.25">
      <c r="A106" s="1"/>
    </row>
    <row r="107" spans="1:13" x14ac:dyDescent="0.25">
      <c r="A107" s="1"/>
    </row>
    <row r="108" spans="1:13" x14ac:dyDescent="0.25">
      <c r="A108" s="1"/>
    </row>
    <row r="109" spans="1:13" x14ac:dyDescent="0.25">
      <c r="A109" s="51"/>
      <c r="B109" s="50"/>
      <c r="C109" s="61"/>
      <c r="D109" s="62"/>
      <c r="E109" s="52"/>
      <c r="F109" s="52"/>
      <c r="G109" s="52"/>
    </row>
    <row r="110" spans="1:13" x14ac:dyDescent="0.25">
      <c r="A110" s="1"/>
      <c r="M110" s="5"/>
    </row>
    <row r="111" spans="1:13" x14ac:dyDescent="0.25">
      <c r="A111" s="1"/>
    </row>
    <row r="112" spans="1:13" x14ac:dyDescent="0.25">
      <c r="C112" s="5"/>
      <c r="E112" s="42"/>
      <c r="F112" s="42"/>
    </row>
    <row r="114" spans="1:7" x14ac:dyDescent="0.25">
      <c r="E114" s="42"/>
      <c r="F114" s="42"/>
    </row>
    <row r="117" spans="1:7" x14ac:dyDescent="0.25">
      <c r="A117" s="51"/>
      <c r="B117" s="50"/>
      <c r="C117" s="52"/>
      <c r="D117" s="52"/>
      <c r="E117" s="52"/>
      <c r="F117" s="52"/>
      <c r="G117" s="52"/>
    </row>
    <row r="118" spans="1:7" x14ac:dyDescent="0.25">
      <c r="A118" s="51"/>
      <c r="B118" s="50"/>
      <c r="C118" s="52"/>
      <c r="D118" s="52"/>
      <c r="E118" s="52"/>
      <c r="F118" s="52"/>
      <c r="G118" s="52"/>
    </row>
    <row r="119" spans="1:7" x14ac:dyDescent="0.25">
      <c r="A119" s="51"/>
      <c r="B119" s="50"/>
      <c r="C119" s="52"/>
      <c r="D119" s="52"/>
      <c r="E119" s="52"/>
      <c r="F119" s="52"/>
      <c r="G119" s="52"/>
    </row>
    <row r="120" spans="1:7" x14ac:dyDescent="0.25">
      <c r="A120" s="51"/>
      <c r="B120" s="50"/>
      <c r="C120" s="52"/>
      <c r="D120" s="52"/>
      <c r="E120" s="52"/>
      <c r="F120" s="52"/>
      <c r="G120" s="52"/>
    </row>
    <row r="121" spans="1:7" x14ac:dyDescent="0.25">
      <c r="A121" s="51"/>
      <c r="B121" s="50"/>
      <c r="C121" s="52"/>
      <c r="D121" s="52"/>
      <c r="E121" s="52"/>
      <c r="F121" s="52"/>
      <c r="G121" s="52"/>
    </row>
    <row r="122" spans="1:7" x14ac:dyDescent="0.25">
      <c r="A122" s="51"/>
      <c r="B122" s="50"/>
      <c r="C122" s="52"/>
      <c r="D122" s="52"/>
      <c r="E122" s="52"/>
      <c r="F122" s="52"/>
      <c r="G122" s="52"/>
    </row>
    <row r="123" spans="1:7" x14ac:dyDescent="0.25">
      <c r="A123" s="51"/>
      <c r="B123" s="50"/>
      <c r="C123" s="52"/>
      <c r="D123" s="52"/>
      <c r="E123" s="52"/>
      <c r="F123" s="52"/>
      <c r="G123" s="52"/>
    </row>
    <row r="124" spans="1:7" x14ac:dyDescent="0.25">
      <c r="A124" s="51"/>
      <c r="B124" s="50"/>
      <c r="C124" s="52"/>
      <c r="D124" s="52"/>
      <c r="E124" s="52"/>
      <c r="F124" s="52"/>
      <c r="G124" s="52"/>
    </row>
    <row r="125" spans="1:7" x14ac:dyDescent="0.25">
      <c r="A125" s="51"/>
      <c r="B125" s="50"/>
      <c r="C125" s="52"/>
      <c r="D125" s="52"/>
      <c r="E125" s="52"/>
      <c r="F125" s="52"/>
      <c r="G125" s="52"/>
    </row>
    <row r="126" spans="1:7" x14ac:dyDescent="0.25">
      <c r="A126" s="51"/>
      <c r="B126" s="50"/>
      <c r="C126" s="52"/>
      <c r="D126" s="52"/>
      <c r="E126" s="52"/>
      <c r="F126" s="52"/>
      <c r="G126" s="52"/>
    </row>
    <row r="127" spans="1:7" x14ac:dyDescent="0.25">
      <c r="A127" s="51"/>
      <c r="B127" s="50"/>
      <c r="C127" s="52"/>
      <c r="D127" s="52"/>
      <c r="E127" s="52"/>
      <c r="F127" s="52"/>
      <c r="G127" s="52"/>
    </row>
    <row r="128" spans="1:7" x14ac:dyDescent="0.25">
      <c r="A128" s="51"/>
      <c r="B128" s="50"/>
      <c r="C128" s="52"/>
      <c r="D128" s="52"/>
      <c r="E128" s="52"/>
      <c r="F128" s="52"/>
      <c r="G128" s="52"/>
    </row>
    <row r="129" spans="1:7" x14ac:dyDescent="0.25">
      <c r="A129" s="51"/>
      <c r="B129" s="50"/>
      <c r="C129" s="52"/>
      <c r="D129" s="52"/>
      <c r="E129" s="52"/>
      <c r="F129" s="52"/>
      <c r="G129" s="52"/>
    </row>
    <row r="130" spans="1:7" x14ac:dyDescent="0.25">
      <c r="A130" s="51"/>
      <c r="B130" s="50"/>
      <c r="C130" s="52"/>
      <c r="D130" s="52"/>
      <c r="E130" s="52"/>
      <c r="F130" s="52"/>
      <c r="G130" s="52"/>
    </row>
    <row r="131" spans="1:7" x14ac:dyDescent="0.25">
      <c r="A131" s="51"/>
      <c r="B131" s="50"/>
      <c r="C131" s="52"/>
      <c r="D131" s="52"/>
      <c r="E131" s="52"/>
      <c r="F131" s="52"/>
      <c r="G131" s="52"/>
    </row>
    <row r="132" spans="1:7" x14ac:dyDescent="0.25">
      <c r="A132" s="51"/>
      <c r="B132" s="50"/>
      <c r="C132" s="52"/>
      <c r="D132" s="52"/>
      <c r="E132" s="52"/>
      <c r="F132" s="52"/>
      <c r="G132" s="52"/>
    </row>
    <row r="133" spans="1:7" x14ac:dyDescent="0.25">
      <c r="A133" s="51"/>
      <c r="B133" s="50"/>
      <c r="C133" s="52"/>
      <c r="D133" s="52"/>
      <c r="E133" s="52"/>
      <c r="F133" s="52"/>
      <c r="G133" s="52"/>
    </row>
    <row r="134" spans="1:7" x14ac:dyDescent="0.25">
      <c r="A134" s="51"/>
      <c r="B134" s="50"/>
      <c r="C134" s="52"/>
      <c r="D134" s="52"/>
      <c r="E134" s="52"/>
      <c r="F134" s="52"/>
      <c r="G134" s="52"/>
    </row>
    <row r="135" spans="1:7" x14ac:dyDescent="0.25">
      <c r="A135" s="51"/>
      <c r="B135" s="50"/>
      <c r="C135" s="52"/>
      <c r="D135" s="52"/>
      <c r="E135" s="52"/>
      <c r="F135" s="52"/>
      <c r="G135" s="52"/>
    </row>
    <row r="136" spans="1:7" x14ac:dyDescent="0.25">
      <c r="A136" s="51"/>
      <c r="B136" s="50"/>
      <c r="C136" s="52"/>
      <c r="D136" s="52"/>
      <c r="E136" s="52"/>
      <c r="F136" s="52"/>
      <c r="G136" s="52"/>
    </row>
    <row r="137" spans="1:7" x14ac:dyDescent="0.25">
      <c r="A137" s="51"/>
      <c r="B137" s="50"/>
      <c r="C137" s="52"/>
      <c r="D137" s="52"/>
      <c r="E137" s="52"/>
      <c r="F137" s="52"/>
      <c r="G137" s="52"/>
    </row>
    <row r="138" spans="1:7" x14ac:dyDescent="0.25">
      <c r="A138" s="51"/>
      <c r="B138" s="50"/>
      <c r="C138" s="52"/>
      <c r="D138" s="52"/>
      <c r="E138" s="52"/>
      <c r="F138" s="52"/>
      <c r="G138" s="52"/>
    </row>
    <row r="139" spans="1:7" x14ac:dyDescent="0.25">
      <c r="A139" s="51"/>
      <c r="B139" s="50"/>
      <c r="C139" s="52"/>
      <c r="D139" s="52"/>
      <c r="E139" s="52"/>
      <c r="F139" s="52"/>
      <c r="G139" s="52"/>
    </row>
    <row r="140" spans="1:7" x14ac:dyDescent="0.25">
      <c r="A140" s="51"/>
      <c r="B140" s="50"/>
      <c r="C140" s="52"/>
      <c r="D140" s="52"/>
      <c r="E140" s="52"/>
      <c r="F140" s="52"/>
      <c r="G140" s="52"/>
    </row>
    <row r="141" spans="1:7" x14ac:dyDescent="0.25">
      <c r="A141" s="51"/>
      <c r="B141" s="50"/>
      <c r="C141" s="52"/>
      <c r="D141" s="52"/>
      <c r="E141" s="52"/>
      <c r="F141" s="52"/>
      <c r="G141" s="52"/>
    </row>
    <row r="142" spans="1:7" x14ac:dyDescent="0.25">
      <c r="A142" s="51"/>
      <c r="B142" s="50"/>
      <c r="C142" s="52"/>
      <c r="D142" s="52"/>
      <c r="E142" s="52"/>
      <c r="F142" s="52"/>
      <c r="G142" s="52"/>
    </row>
    <row r="143" spans="1:7" x14ac:dyDescent="0.25">
      <c r="A143" s="51"/>
      <c r="B143" s="50"/>
      <c r="C143" s="52"/>
      <c r="D143" s="52"/>
      <c r="E143" s="52"/>
      <c r="F143" s="52"/>
      <c r="G143" s="52"/>
    </row>
    <row r="144" spans="1:7" x14ac:dyDescent="0.25">
      <c r="A144" s="51"/>
      <c r="B144" s="50"/>
      <c r="C144" s="52"/>
      <c r="D144" s="52"/>
      <c r="E144" s="52"/>
      <c r="F144" s="52"/>
      <c r="G144" s="52"/>
    </row>
    <row r="145" spans="1:7" x14ac:dyDescent="0.25">
      <c r="A145" s="61"/>
      <c r="B145" s="61"/>
      <c r="C145" s="61"/>
      <c r="D145" s="61"/>
      <c r="E145" s="61"/>
      <c r="F145" s="61"/>
      <c r="G145" s="61"/>
    </row>
    <row r="146" spans="1:7" x14ac:dyDescent="0.25">
      <c r="A146" s="61"/>
      <c r="B146" s="61"/>
      <c r="C146" s="61"/>
      <c r="D146" s="61"/>
      <c r="E146" s="61"/>
      <c r="F146" s="61"/>
      <c r="G146" s="61"/>
    </row>
    <row r="147" spans="1:7" x14ac:dyDescent="0.25">
      <c r="A147" s="61"/>
      <c r="B147" s="61"/>
      <c r="C147" s="61"/>
      <c r="D147" s="61"/>
      <c r="E147" s="61"/>
      <c r="F147" s="61"/>
      <c r="G147" s="61"/>
    </row>
    <row r="148" spans="1:7" x14ac:dyDescent="0.25">
      <c r="A148" s="1"/>
    </row>
    <row r="149" spans="1:7" x14ac:dyDescent="0.25">
      <c r="A149" s="1"/>
    </row>
    <row r="150" spans="1:7" x14ac:dyDescent="0.25">
      <c r="A150" s="1"/>
    </row>
    <row r="151" spans="1:7" x14ac:dyDescent="0.25">
      <c r="A151" s="1"/>
    </row>
    <row r="152" spans="1:7" x14ac:dyDescent="0.25">
      <c r="A152" s="1"/>
    </row>
    <row r="153" spans="1:7" x14ac:dyDescent="0.25">
      <c r="A153" s="1"/>
    </row>
    <row r="154" spans="1:7" x14ac:dyDescent="0.25">
      <c r="A154" s="1"/>
    </row>
    <row r="155" spans="1:7" x14ac:dyDescent="0.25">
      <c r="A155" s="1"/>
    </row>
    <row r="156" spans="1:7" x14ac:dyDescent="0.25">
      <c r="A156" s="1"/>
    </row>
  </sheetData>
  <mergeCells count="3">
    <mergeCell ref="A1:G1"/>
    <mergeCell ref="E104:F104"/>
    <mergeCell ref="E105:F105"/>
  </mergeCells>
  <pageMargins left="0.31496062992125984" right="0.31496062992125984" top="0.74803149606299213" bottom="0.74803149606299213" header="0.31496062992125984" footer="0.31496062992125984"/>
  <pageSetup paperSize="9" scale="99" fitToHeight="0" orientation="landscape" r:id="rId1"/>
  <rowBreaks count="5" manualBreakCount="5">
    <brk id="27" max="6" man="1"/>
    <brk id="49" max="6" man="1"/>
    <brk id="81" max="6" man="1"/>
    <brk id="111" max="6" man="1"/>
    <brk id="1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TFRi - posebni dio </vt:lpstr>
      <vt:lpstr>'TFRi - posebni dio '!Print_Area</vt:lpstr>
      <vt:lpstr>'TFRi - posebni dio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Windows User</cp:lastModifiedBy>
  <cp:lastPrinted>2025-12-15T03:50:17Z</cp:lastPrinted>
  <dcterms:created xsi:type="dcterms:W3CDTF">2022-10-31T10:11:38Z</dcterms:created>
  <dcterms:modified xsi:type="dcterms:W3CDTF">2025-12-15T08:06:19Z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