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a\Desktop\Dokumenti\IZVRŠENJE FINANCIJSKOG PLANA\Izvješće o izvršenju fin. plana 2024_01-06\"/>
    </mc:Choice>
  </mc:AlternateContent>
  <bookViews>
    <workbookView xWindow="0" yWindow="0" windowWidth="22365" windowHeight="9480"/>
  </bookViews>
  <sheets>
    <sheet name="TFRI-Posebni dio" sheetId="10" r:id="rId1"/>
  </sheets>
  <definedNames>
    <definedName name="_xlnm.Print_Area" localSheetId="0">'TFRI-Posebni dio'!$C$1:$L$304</definedName>
    <definedName name="_xlnm.Print_Titles" localSheetId="0">'TFRI-Posebni dio'!$6:$6</definedName>
  </definedNames>
  <calcPr calcId="162913"/>
</workbook>
</file>

<file path=xl/calcChain.xml><?xml version="1.0" encoding="utf-8"?>
<calcChain xmlns="http://schemas.openxmlformats.org/spreadsheetml/2006/main">
  <c r="J274" i="10" l="1"/>
  <c r="I274" i="10"/>
  <c r="H274" i="10"/>
  <c r="H297" i="10" l="1"/>
  <c r="K294" i="10" l="1"/>
  <c r="I294" i="10"/>
  <c r="L294" i="10" s="1"/>
  <c r="J294" i="10"/>
  <c r="H294" i="10"/>
  <c r="L140" i="10"/>
  <c r="K140" i="10"/>
  <c r="I140" i="10"/>
  <c r="J140" i="10"/>
  <c r="L291" i="10" l="1"/>
  <c r="L286" i="10"/>
  <c r="L266" i="10"/>
  <c r="L228" i="10"/>
  <c r="L224" i="10"/>
  <c r="L188" i="10"/>
  <c r="L186" i="10"/>
  <c r="L178" i="10"/>
  <c r="L177" i="10"/>
  <c r="L133" i="10"/>
  <c r="L131" i="10"/>
  <c r="L129" i="10"/>
  <c r="L120" i="10"/>
  <c r="L115" i="10"/>
  <c r="L116" i="10"/>
  <c r="L114" i="10"/>
  <c r="L112" i="10"/>
  <c r="L109" i="10"/>
  <c r="L91" i="10"/>
  <c r="L82" i="10"/>
  <c r="L63" i="10"/>
  <c r="L62" i="10"/>
  <c r="L61" i="10"/>
  <c r="L60" i="10"/>
  <c r="L58" i="10"/>
  <c r="L57" i="10"/>
  <c r="L42" i="10"/>
  <c r="K291" i="10"/>
  <c r="K287" i="10"/>
  <c r="K286" i="10"/>
  <c r="K284" i="10"/>
  <c r="K283" i="10"/>
  <c r="K282" i="10"/>
  <c r="K281" i="10"/>
  <c r="K280" i="10"/>
  <c r="K279" i="10"/>
  <c r="K278" i="10"/>
  <c r="K277" i="10"/>
  <c r="K273" i="10"/>
  <c r="K272" i="10"/>
  <c r="K271" i="10"/>
  <c r="K270" i="10"/>
  <c r="K268" i="10"/>
  <c r="K26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46" i="10"/>
  <c r="K244" i="10"/>
  <c r="K243" i="10"/>
  <c r="K242" i="10"/>
  <c r="K238" i="10"/>
  <c r="K237" i="10"/>
  <c r="K236" i="10"/>
  <c r="K235" i="10"/>
  <c r="K234" i="10"/>
  <c r="K233" i="10"/>
  <c r="K232" i="10"/>
  <c r="K230" i="10"/>
  <c r="K228" i="10"/>
  <c r="K227" i="10"/>
  <c r="K229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00" i="10"/>
  <c r="K199" i="10"/>
  <c r="K195" i="10"/>
  <c r="K196" i="10"/>
  <c r="K197" i="10"/>
  <c r="K198" i="10"/>
  <c r="K194" i="10"/>
  <c r="K190" i="10"/>
  <c r="K189" i="10"/>
  <c r="K188" i="10"/>
  <c r="K187" i="10"/>
  <c r="K186" i="10"/>
  <c r="K185" i="10"/>
  <c r="K184" i="10"/>
  <c r="K182" i="10"/>
  <c r="K180" i="10"/>
  <c r="K178" i="10"/>
  <c r="K177" i="10"/>
  <c r="K176" i="10"/>
  <c r="K148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49" i="10"/>
  <c r="K144" i="10"/>
  <c r="K145" i="10"/>
  <c r="K146" i="10"/>
  <c r="K147" i="10"/>
  <c r="K143" i="10"/>
  <c r="K137" i="10"/>
  <c r="K136" i="10"/>
  <c r="K135" i="10"/>
  <c r="K125" i="10"/>
  <c r="K126" i="10"/>
  <c r="K127" i="10"/>
  <c r="K128" i="10"/>
  <c r="K129" i="10"/>
  <c r="K130" i="10"/>
  <c r="K131" i="10"/>
  <c r="K132" i="10"/>
  <c r="K133" i="10"/>
  <c r="K124" i="10"/>
  <c r="K122" i="10"/>
  <c r="K121" i="10"/>
  <c r="K120" i="10"/>
  <c r="K116" i="10"/>
  <c r="K115" i="10"/>
  <c r="K114" i="10"/>
  <c r="K112" i="10"/>
  <c r="K111" i="10"/>
  <c r="K109" i="10"/>
  <c r="K113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1" i="10"/>
  <c r="K92" i="10"/>
  <c r="K90" i="10"/>
  <c r="K74" i="10"/>
  <c r="K86" i="10"/>
  <c r="K84" i="10"/>
  <c r="K83" i="10"/>
  <c r="K82" i="10"/>
  <c r="K81" i="10"/>
  <c r="K80" i="10"/>
  <c r="K79" i="10"/>
  <c r="K78" i="10"/>
  <c r="K77" i="10"/>
  <c r="K76" i="10"/>
  <c r="K75" i="10"/>
  <c r="K73" i="10"/>
  <c r="K72" i="10"/>
  <c r="K71" i="10"/>
  <c r="K70" i="10"/>
  <c r="K67" i="10"/>
  <c r="K63" i="10"/>
  <c r="K61" i="10"/>
  <c r="K60" i="10"/>
  <c r="K58" i="10"/>
  <c r="K57" i="10"/>
  <c r="K53" i="10"/>
  <c r="K52" i="10"/>
  <c r="K51" i="10"/>
  <c r="K50" i="10"/>
  <c r="K49" i="10"/>
  <c r="K48" i="10"/>
  <c r="K47" i="10"/>
  <c r="K45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20" i="10"/>
  <c r="I292" i="10"/>
  <c r="L292" i="10" s="1"/>
  <c r="J290" i="10"/>
  <c r="J292" i="10" s="1"/>
  <c r="K292" i="10" s="1"/>
  <c r="I290" i="10"/>
  <c r="H290" i="10"/>
  <c r="H292" i="10" s="1"/>
  <c r="L287" i="10"/>
  <c r="J285" i="10"/>
  <c r="L285" i="10" s="1"/>
  <c r="I285" i="10"/>
  <c r="H285" i="10"/>
  <c r="L284" i="10"/>
  <c r="L283" i="10"/>
  <c r="L282" i="10"/>
  <c r="L281" i="10"/>
  <c r="L280" i="10"/>
  <c r="L279" i="10"/>
  <c r="L278" i="10"/>
  <c r="L277" i="10"/>
  <c r="J276" i="10"/>
  <c r="K276" i="10" s="1"/>
  <c r="I276" i="10"/>
  <c r="I288" i="10" s="1"/>
  <c r="H276" i="10"/>
  <c r="H288" i="10" s="1"/>
  <c r="L273" i="10"/>
  <c r="L272" i="10"/>
  <c r="L271" i="10"/>
  <c r="L270" i="10"/>
  <c r="J269" i="10"/>
  <c r="K269" i="10" s="1"/>
  <c r="I269" i="10"/>
  <c r="H269" i="10"/>
  <c r="L268" i="10"/>
  <c r="J267" i="10"/>
  <c r="K267" i="10" s="1"/>
  <c r="I267" i="10"/>
  <c r="H267" i="10"/>
  <c r="J265" i="10"/>
  <c r="L265" i="10" s="1"/>
  <c r="I265" i="10"/>
  <c r="H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J245" i="10"/>
  <c r="L245" i="10" s="1"/>
  <c r="I245" i="10"/>
  <c r="H245" i="10"/>
  <c r="L244" i="10"/>
  <c r="L243" i="10"/>
  <c r="L242" i="10"/>
  <c r="J241" i="10"/>
  <c r="I241" i="10"/>
  <c r="H241" i="10"/>
  <c r="L238" i="10"/>
  <c r="L237" i="10"/>
  <c r="L236" i="10"/>
  <c r="L235" i="10"/>
  <c r="L234" i="10"/>
  <c r="L233" i="10"/>
  <c r="L232" i="10"/>
  <c r="J231" i="10"/>
  <c r="L231" i="10" s="1"/>
  <c r="I231" i="10"/>
  <c r="H231" i="10"/>
  <c r="L230" i="10"/>
  <c r="J229" i="10"/>
  <c r="I229" i="10"/>
  <c r="H229" i="10"/>
  <c r="L227" i="10"/>
  <c r="J226" i="10"/>
  <c r="I226" i="10"/>
  <c r="H226" i="10"/>
  <c r="L225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J199" i="10"/>
  <c r="I199" i="10"/>
  <c r="H199" i="10"/>
  <c r="L198" i="10"/>
  <c r="L197" i="10"/>
  <c r="L196" i="10"/>
  <c r="L195" i="10"/>
  <c r="L194" i="10"/>
  <c r="J193" i="10"/>
  <c r="J239" i="10" s="1"/>
  <c r="I193" i="10"/>
  <c r="H193" i="10"/>
  <c r="L190" i="10"/>
  <c r="L189" i="10"/>
  <c r="L187" i="10"/>
  <c r="L185" i="10"/>
  <c r="L184" i="10"/>
  <c r="J183" i="10"/>
  <c r="L183" i="10" s="1"/>
  <c r="I183" i="10"/>
  <c r="H183" i="10"/>
  <c r="L182" i="10"/>
  <c r="J181" i="10"/>
  <c r="K181" i="10" s="1"/>
  <c r="I181" i="10"/>
  <c r="H181" i="10"/>
  <c r="L180" i="10"/>
  <c r="J179" i="10"/>
  <c r="L179" i="10" s="1"/>
  <c r="I179" i="10"/>
  <c r="H179" i="10"/>
  <c r="L176" i="10"/>
  <c r="J175" i="10"/>
  <c r="L175" i="10" s="1"/>
  <c r="I175" i="10"/>
  <c r="H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J148" i="10"/>
  <c r="L148" i="10" s="1"/>
  <c r="I148" i="10"/>
  <c r="H148" i="10"/>
  <c r="L147" i="10"/>
  <c r="L146" i="10"/>
  <c r="L145" i="10"/>
  <c r="L144" i="10"/>
  <c r="L143" i="10"/>
  <c r="L142" i="10"/>
  <c r="J142" i="10"/>
  <c r="I142" i="10"/>
  <c r="H142" i="10"/>
  <c r="H191" i="10" s="1"/>
  <c r="L137" i="10"/>
  <c r="L136" i="10"/>
  <c r="L135" i="10"/>
  <c r="J134" i="10"/>
  <c r="L134" i="10" s="1"/>
  <c r="I134" i="10"/>
  <c r="H134" i="10"/>
  <c r="L132" i="10"/>
  <c r="L130" i="10"/>
  <c r="L128" i="10"/>
  <c r="L127" i="10"/>
  <c r="L126" i="10"/>
  <c r="L125" i="10"/>
  <c r="L124" i="10"/>
  <c r="J123" i="10"/>
  <c r="I123" i="10"/>
  <c r="L123" i="10" s="1"/>
  <c r="H123" i="10"/>
  <c r="K123" i="10" s="1"/>
  <c r="L122" i="10"/>
  <c r="L121" i="10"/>
  <c r="J119" i="10"/>
  <c r="J138" i="10" s="1"/>
  <c r="L138" i="10" s="1"/>
  <c r="I119" i="10"/>
  <c r="I138" i="10" s="1"/>
  <c r="H119" i="10"/>
  <c r="J113" i="10"/>
  <c r="I113" i="10"/>
  <c r="H113" i="10"/>
  <c r="L111" i="10"/>
  <c r="J110" i="10"/>
  <c r="K110" i="10" s="1"/>
  <c r="I110" i="10"/>
  <c r="L110" i="10" s="1"/>
  <c r="H110" i="10"/>
  <c r="J108" i="10"/>
  <c r="L108" i="10" s="1"/>
  <c r="I108" i="10"/>
  <c r="H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J93" i="10"/>
  <c r="I93" i="10"/>
  <c r="H93" i="10"/>
  <c r="L92" i="10"/>
  <c r="L90" i="10"/>
  <c r="J89" i="10"/>
  <c r="J117" i="10" s="1"/>
  <c r="I89" i="10"/>
  <c r="H89" i="10"/>
  <c r="L86" i="10"/>
  <c r="J85" i="10"/>
  <c r="K85" i="10" s="1"/>
  <c r="I85" i="10"/>
  <c r="H85" i="10"/>
  <c r="L84" i="10"/>
  <c r="L83" i="10"/>
  <c r="L81" i="10"/>
  <c r="L80" i="10"/>
  <c r="L79" i="10"/>
  <c r="L78" i="10"/>
  <c r="L77" i="10"/>
  <c r="L76" i="10"/>
  <c r="L75" i="10"/>
  <c r="J74" i="10"/>
  <c r="L74" i="10" s="1"/>
  <c r="I74" i="10"/>
  <c r="H74" i="10"/>
  <c r="L73" i="10"/>
  <c r="L72" i="10"/>
  <c r="L71" i="10"/>
  <c r="J70" i="10"/>
  <c r="I70" i="10"/>
  <c r="I87" i="10" s="1"/>
  <c r="H70" i="10"/>
  <c r="H87" i="10" s="1"/>
  <c r="L67" i="10"/>
  <c r="J66" i="10"/>
  <c r="J68" i="10" s="1"/>
  <c r="K68" i="10" s="1"/>
  <c r="I66" i="10"/>
  <c r="I68" i="10" s="1"/>
  <c r="L68" i="10" s="1"/>
  <c r="H66" i="10"/>
  <c r="H68" i="10" s="1"/>
  <c r="J62" i="10"/>
  <c r="K62" i="10" s="1"/>
  <c r="I62" i="10"/>
  <c r="H62" i="10"/>
  <c r="J59" i="10"/>
  <c r="L59" i="10" s="1"/>
  <c r="I59" i="10"/>
  <c r="H59" i="10"/>
  <c r="J56" i="10"/>
  <c r="J64" i="10" s="1"/>
  <c r="L64" i="10" s="1"/>
  <c r="I56" i="10"/>
  <c r="I64" i="10" s="1"/>
  <c r="H56" i="10"/>
  <c r="L53" i="10"/>
  <c r="L52" i="10"/>
  <c r="L51" i="10"/>
  <c r="L50" i="10"/>
  <c r="L49" i="10"/>
  <c r="L48" i="10"/>
  <c r="L47" i="10"/>
  <c r="J46" i="10"/>
  <c r="K46" i="10" s="1"/>
  <c r="I46" i="10"/>
  <c r="H46" i="10"/>
  <c r="L45" i="10"/>
  <c r="J44" i="10"/>
  <c r="I44" i="10"/>
  <c r="I54" i="10" s="1"/>
  <c r="H44" i="10"/>
  <c r="L43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J19" i="10"/>
  <c r="I19" i="10"/>
  <c r="H19" i="10"/>
  <c r="K19" i="10" s="1"/>
  <c r="H17" i="10"/>
  <c r="L16" i="10"/>
  <c r="K16" i="10"/>
  <c r="L15" i="10"/>
  <c r="K15" i="10"/>
  <c r="L14" i="10"/>
  <c r="K14" i="10"/>
  <c r="J13" i="10"/>
  <c r="K13" i="10" s="1"/>
  <c r="I13" i="10"/>
  <c r="H13" i="10"/>
  <c r="L11" i="10"/>
  <c r="K11" i="10"/>
  <c r="L10" i="10"/>
  <c r="K10" i="10"/>
  <c r="L9" i="10"/>
  <c r="K9" i="10"/>
  <c r="J8" i="10"/>
  <c r="I8" i="10"/>
  <c r="H8" i="10"/>
  <c r="K285" i="10" l="1"/>
  <c r="K183" i="10"/>
  <c r="J87" i="10"/>
  <c r="L113" i="10"/>
  <c r="L119" i="10"/>
  <c r="L199" i="10"/>
  <c r="L229" i="10"/>
  <c r="L241" i="10"/>
  <c r="L269" i="10"/>
  <c r="L276" i="10"/>
  <c r="K175" i="10"/>
  <c r="K231" i="10"/>
  <c r="K241" i="10"/>
  <c r="K245" i="10"/>
  <c r="K265" i="10"/>
  <c r="K290" i="10"/>
  <c r="L267" i="10"/>
  <c r="K56" i="10"/>
  <c r="K119" i="10"/>
  <c r="K142" i="10"/>
  <c r="L44" i="10"/>
  <c r="L93" i="10"/>
  <c r="I191" i="10"/>
  <c r="L193" i="10"/>
  <c r="L226" i="10"/>
  <c r="K59" i="10"/>
  <c r="I17" i="10"/>
  <c r="I297" i="10" s="1"/>
  <c r="J54" i="10"/>
  <c r="L46" i="10"/>
  <c r="H64" i="10"/>
  <c r="L85" i="10"/>
  <c r="H117" i="10"/>
  <c r="H140" i="10" s="1"/>
  <c r="H138" i="10"/>
  <c r="K138" i="10" s="1"/>
  <c r="J191" i="10"/>
  <c r="K191" i="10" s="1"/>
  <c r="K274" i="10"/>
  <c r="K44" i="10"/>
  <c r="K64" i="10"/>
  <c r="K108" i="10"/>
  <c r="K179" i="10"/>
  <c r="K193" i="10"/>
  <c r="L56" i="10"/>
  <c r="J17" i="10"/>
  <c r="H54" i="10"/>
  <c r="I117" i="10"/>
  <c r="L117" i="10" s="1"/>
  <c r="L181" i="10"/>
  <c r="I239" i="10"/>
  <c r="H239" i="10"/>
  <c r="K239" i="10" s="1"/>
  <c r="J288" i="10"/>
  <c r="K288" i="10" s="1"/>
  <c r="K66" i="10"/>
  <c r="K89" i="10"/>
  <c r="K93" i="10"/>
  <c r="K117" i="10"/>
  <c r="K134" i="10"/>
  <c r="K226" i="10"/>
  <c r="L66" i="10"/>
  <c r="L290" i="10"/>
  <c r="L239" i="10"/>
  <c r="L274" i="10"/>
  <c r="L54" i="10"/>
  <c r="L191" i="10"/>
  <c r="K8" i="10"/>
  <c r="L13" i="10"/>
  <c r="L70" i="10"/>
  <c r="L8" i="10"/>
  <c r="L89" i="10"/>
  <c r="K17" i="10" l="1"/>
  <c r="J297" i="10"/>
  <c r="L17" i="10"/>
  <c r="K54" i="10"/>
  <c r="L87" i="10"/>
  <c r="K87" i="10"/>
  <c r="L288" i="10"/>
  <c r="L297" i="10" l="1"/>
  <c r="K297" i="10"/>
</calcChain>
</file>

<file path=xl/sharedStrings.xml><?xml version="1.0" encoding="utf-8"?>
<sst xmlns="http://schemas.openxmlformats.org/spreadsheetml/2006/main" count="116" uniqueCount="51">
  <si>
    <r>
      <rPr>
        <sz val="12"/>
        <color theme="1"/>
        <rFont val="Calibri"/>
        <charset val="134"/>
        <scheme val="minor"/>
      </rPr>
      <t>KORISNIK DRŽAVNOG PRORAČUNA</t>
    </r>
    <r>
      <rPr>
        <b/>
        <sz val="12"/>
        <color theme="1"/>
        <rFont val="Calibri"/>
        <charset val="238"/>
        <scheme val="minor"/>
      </rPr>
      <t>:  2151 SVEUČILIŠTE U RIJECI - TEHNIČKI FAKULTET</t>
    </r>
  </si>
  <si>
    <r>
      <rPr>
        <sz val="12"/>
        <color theme="1"/>
        <rFont val="Calibri"/>
        <charset val="134"/>
        <scheme val="minor"/>
      </rPr>
      <t>PROGRAM</t>
    </r>
    <r>
      <rPr>
        <b/>
        <sz val="12"/>
        <color theme="1"/>
        <rFont val="Calibri"/>
        <charset val="238"/>
        <scheme val="minor"/>
      </rPr>
      <t>:   3701 VISOKO OBRAZOVANJE</t>
    </r>
  </si>
  <si>
    <t>II. POSEBNI DIO</t>
  </si>
  <si>
    <t>Korisnik</t>
  </si>
  <si>
    <t>PROGRAM</t>
  </si>
  <si>
    <t>AKTIVNOST</t>
  </si>
  <si>
    <t>OPIS AKTIVNOSTI</t>
  </si>
  <si>
    <t>IZVOR</t>
  </si>
  <si>
    <t>OPIS IZVORA</t>
  </si>
  <si>
    <t>SKUPINA RASHODA/ IZDATAKA</t>
  </si>
  <si>
    <t>IZVRŠENJE
I-VI 2023</t>
  </si>
  <si>
    <t>IZVRŠENJE
I-VI 2024</t>
  </si>
  <si>
    <t>INDEKS IZVRŠENJE (2024 / 2023)</t>
  </si>
  <si>
    <t>INDEKS IZVRŠENJE 2024 / PLAN 2024</t>
  </si>
  <si>
    <t>2151 SVEUČILIŠTE U RIJECI - TEHNIČKI FAKULTET</t>
  </si>
  <si>
    <t>3701 VISOKO OBRAZOVANJE</t>
  </si>
  <si>
    <t>A621002</t>
  </si>
  <si>
    <t>REDOVNA DJELATNOST SVEUČILIŠTA U RIJECI</t>
  </si>
  <si>
    <t>Opći prihodi i primici</t>
  </si>
  <si>
    <t>31</t>
  </si>
  <si>
    <t>32</t>
  </si>
  <si>
    <t>UKUPNO</t>
  </si>
  <si>
    <t>A622122</t>
  </si>
  <si>
    <t>PROGRAMSKO FINANCIRANJE JAVNIH VISOKIH UČILIŠTA</t>
  </si>
  <si>
    <t>34</t>
  </si>
  <si>
    <t>42</t>
  </si>
  <si>
    <t>A621181</t>
  </si>
  <si>
    <t>PRAVOMOĆNE SUDSKE PRESUDE</t>
  </si>
  <si>
    <t>A621183</t>
  </si>
  <si>
    <t>STIPENDIJE I ŠKOLARINE ZA DOKTORSKI STUDIJ</t>
  </si>
  <si>
    <t>A679072</t>
  </si>
  <si>
    <t>EU PROJEKTI SVEUČILIŠTA U RIJECI (IZ EVIDENCIJSKIH PRIHODA)</t>
  </si>
  <si>
    <t>Pomoći EU</t>
  </si>
  <si>
    <t>Ostale pomoći</t>
  </si>
  <si>
    <t>36</t>
  </si>
  <si>
    <t>Donacije</t>
  </si>
  <si>
    <t>A679089</t>
  </si>
  <si>
    <t>REDOVNA DJELATNOST SVEUČILIŠTA U RIJECI (IZ EVIDENCIJSKIH PRIHODA)</t>
  </si>
  <si>
    <t>Vlastiti prihodi</t>
  </si>
  <si>
    <t>Ostali prihodi za posebne namjene</t>
  </si>
  <si>
    <t>Prihodi od nefin. imovine i nadoknade štete s osnova osig.</t>
  </si>
  <si>
    <t xml:space="preserve">PLAN
2024. </t>
  </si>
  <si>
    <t>11 = (10/8)</t>
  </si>
  <si>
    <t>12 = (10/9)</t>
  </si>
  <si>
    <t>51+52+61</t>
  </si>
  <si>
    <t>31+43+52+61+71</t>
  </si>
  <si>
    <t>sve aktivnosti</t>
  </si>
  <si>
    <t>svi izvori</t>
  </si>
  <si>
    <t>RASHODI UK.</t>
  </si>
  <si>
    <t>Dekan</t>
  </si>
  <si>
    <t>Prof. dr. sc. Lado Kranjčević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</si>
</sst>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theme="1"/>
      <name val="Calibri"/>
      <charset val="238"/>
      <scheme val="minor"/>
    </font>
    <font>
      <i/>
      <sz val="9"/>
      <color theme="1"/>
      <name val="Calibri"/>
      <charset val="238"/>
      <scheme val="minor"/>
    </font>
    <font>
      <b/>
      <sz val="12"/>
      <color theme="1"/>
      <name val="Calibri"/>
      <charset val="134"/>
      <scheme val="minor"/>
    </font>
    <font>
      <b/>
      <sz val="18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8"/>
      <name val="Arial"/>
      <charset val="134"/>
    </font>
    <font>
      <b/>
      <i/>
      <sz val="9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rgb="FFFF0000"/>
      <name val="Calibri"/>
      <charset val="238"/>
      <scheme val="minor"/>
    </font>
    <font>
      <sz val="11"/>
      <color indexed="9"/>
      <name val="Calibri"/>
      <charset val="134"/>
    </font>
    <font>
      <b/>
      <sz val="10"/>
      <name val="Arial"/>
      <charset val="238"/>
    </font>
    <font>
      <sz val="10"/>
      <color indexed="8"/>
      <name val="Arial"/>
      <charset val="134"/>
    </font>
    <font>
      <sz val="11"/>
      <color indexed="8"/>
      <name val="Calibri"/>
      <charset val="134"/>
    </font>
    <font>
      <sz val="8"/>
      <color indexed="8"/>
      <name val="Arial"/>
      <charset val="134"/>
    </font>
    <font>
      <sz val="10"/>
      <name val="Arial"/>
      <charset val="238"/>
    </font>
    <font>
      <b/>
      <sz val="11"/>
      <color indexed="8"/>
      <name val="Calibri"/>
      <charset val="134"/>
    </font>
    <font>
      <b/>
      <sz val="10"/>
      <color indexed="8"/>
      <name val="Arial"/>
      <charset val="134"/>
    </font>
    <font>
      <sz val="10"/>
      <color indexed="39"/>
      <name val="Arial"/>
      <charset val="134"/>
    </font>
    <font>
      <b/>
      <sz val="8"/>
      <color indexed="8"/>
      <name val="Arial"/>
      <charset val="134"/>
    </font>
    <font>
      <sz val="10"/>
      <name val="Arial"/>
      <charset val="134"/>
    </font>
    <font>
      <sz val="8"/>
      <name val="Arial"/>
      <charset val="238"/>
    </font>
    <font>
      <sz val="10"/>
      <color indexed="8"/>
      <name val="Arial"/>
      <charset val="238"/>
    </font>
    <font>
      <sz val="8"/>
      <color indexed="62"/>
      <name val="Arial"/>
      <charset val="134"/>
    </font>
    <font>
      <sz val="19"/>
      <name val="Arial"/>
      <charset val="134"/>
    </font>
    <font>
      <b/>
      <sz val="12"/>
      <color indexed="8"/>
      <name val="Arial"/>
      <charset val="238"/>
    </font>
    <font>
      <b/>
      <sz val="10"/>
      <color indexed="44"/>
      <name val="Arial"/>
      <charset val="238"/>
    </font>
    <font>
      <b/>
      <sz val="8"/>
      <name val="Arial"/>
      <charset val="134"/>
    </font>
    <font>
      <b/>
      <sz val="16"/>
      <name val="Arial"/>
      <charset val="238"/>
    </font>
    <font>
      <sz val="10"/>
      <color indexed="10"/>
      <name val="Arial"/>
      <charset val="134"/>
    </font>
    <font>
      <sz val="8"/>
      <color indexed="14"/>
      <name val="Arial"/>
      <charset val="134"/>
    </font>
    <font>
      <b/>
      <sz val="18"/>
      <color indexed="62"/>
      <name val="Cambria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1"/>
        <bgColor indexed="11"/>
      </patternFill>
    </fill>
    <fill>
      <patternFill patternType="solid">
        <fgColor indexed="40"/>
        <bgColor indexed="40"/>
      </patternFill>
    </fill>
    <fill>
      <patternFill patternType="solid">
        <fgColor indexed="50"/>
        <bgColor indexed="50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54"/>
        <bgColor indexed="54"/>
      </patternFill>
    </fill>
    <fill>
      <patternFill patternType="lightUp">
        <fgColor indexed="22"/>
        <bgColor indexed="35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5"/>
        <bgColor indexed="64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12"/>
      </patternFill>
    </fill>
    <fill>
      <patternFill patternType="solid">
        <fgColor indexed="60"/>
        <bgColor indexed="64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06">
    <xf numFmtId="0" fontId="0" fillId="0" borderId="0"/>
    <xf numFmtId="0" fontId="17" fillId="12" borderId="6" applyNumberFormat="0" applyProtection="0">
      <alignment horizontal="center" vertical="top" wrapText="1"/>
    </xf>
    <xf numFmtId="4" fontId="18" fillId="13" borderId="6" applyNumberFormat="0" applyProtection="0">
      <alignment horizontal="left" vertical="center" indent="1"/>
    </xf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6" fillId="11" borderId="0" applyNumberFormat="0" applyBorder="0" applyAlignment="0" applyProtection="0"/>
    <xf numFmtId="4" fontId="5" fillId="25" borderId="7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0" fontId="19" fillId="26" borderId="0" applyNumberFormat="0" applyBorder="0" applyAlignment="0" applyProtection="0"/>
    <xf numFmtId="4" fontId="5" fillId="28" borderId="7" applyNumberFormat="0" applyProtection="0">
      <alignment horizontal="right" vertical="center"/>
    </xf>
    <xf numFmtId="0" fontId="5" fillId="22" borderId="7" applyNumberFormat="0" applyProtection="0">
      <alignment horizontal="left" vertical="center" indent="1"/>
    </xf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4" fontId="18" fillId="29" borderId="6" applyNumberFormat="0" applyProtection="0">
      <alignment horizontal="right" vertical="center"/>
    </xf>
    <xf numFmtId="0" fontId="16" fillId="17" borderId="0" applyNumberFormat="0" applyBorder="0" applyAlignment="0" applyProtection="0"/>
    <xf numFmtId="4" fontId="18" fillId="25" borderId="6" applyNumberFormat="0" applyProtection="0">
      <alignment horizontal="right" vertical="center"/>
    </xf>
    <xf numFmtId="4" fontId="5" fillId="0" borderId="7" applyNumberFormat="0" applyProtection="0">
      <alignment horizontal="right" vertical="center"/>
    </xf>
    <xf numFmtId="4" fontId="18" fillId="23" borderId="6" applyNumberFormat="0" applyProtection="0">
      <alignment horizontal="right" vertical="center"/>
    </xf>
    <xf numFmtId="4" fontId="5" fillId="13" borderId="7" applyNumberFormat="0" applyProtection="0">
      <alignment vertical="center"/>
    </xf>
    <xf numFmtId="0" fontId="5" fillId="12" borderId="7" applyNumberFormat="0" applyProtection="0">
      <alignment horizontal="left" vertical="center" wrapText="1" indent="1"/>
    </xf>
    <xf numFmtId="0" fontId="16" fillId="11" borderId="0" applyNumberFormat="0" applyBorder="0" applyAlignment="0" applyProtection="0"/>
    <xf numFmtId="4" fontId="5" fillId="30" borderId="7" applyNumberFormat="0" applyProtection="0">
      <alignment horizontal="left" vertical="center" indent="1"/>
    </xf>
    <xf numFmtId="4" fontId="5" fillId="13" borderId="7" applyNumberFormat="0" applyProtection="0">
      <alignment horizontal="left" vertical="center" indent="1"/>
    </xf>
    <xf numFmtId="0" fontId="19" fillId="31" borderId="0" applyNumberFormat="0" applyBorder="0" applyAlignment="0" applyProtection="0"/>
    <xf numFmtId="0" fontId="19" fillId="33" borderId="0" applyNumberFormat="0" applyBorder="0" applyAlignment="0" applyProtection="0"/>
    <xf numFmtId="0" fontId="16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1" borderId="0" applyNumberFormat="0" applyBorder="0" applyAlignment="0" applyProtection="0"/>
    <xf numFmtId="0" fontId="16" fillId="16" borderId="0" applyNumberFormat="0" applyBorder="0" applyAlignment="0" applyProtection="0"/>
    <xf numFmtId="0" fontId="19" fillId="36" borderId="0" applyNumberFormat="0" applyBorder="0" applyAlignment="0" applyProtection="0"/>
    <xf numFmtId="4" fontId="23" fillId="37" borderId="6" applyNumberFormat="0" applyProtection="0">
      <alignment horizontal="left" vertical="center" indent="1"/>
    </xf>
    <xf numFmtId="4" fontId="5" fillId="38" borderId="7" applyNumberFormat="0" applyProtection="0">
      <alignment horizontal="right" vertical="center"/>
    </xf>
    <xf numFmtId="0" fontId="19" fillId="39" borderId="0" applyNumberFormat="0" applyBorder="0" applyAlignment="0" applyProtection="0"/>
    <xf numFmtId="4" fontId="5" fillId="18" borderId="7" applyNumberFormat="0" applyProtection="0">
      <alignment horizontal="right" vertical="center"/>
    </xf>
    <xf numFmtId="0" fontId="19" fillId="14" borderId="0" applyNumberFormat="0" applyBorder="0" applyAlignment="0" applyProtection="0"/>
    <xf numFmtId="4" fontId="18" fillId="40" borderId="6" applyNumberFormat="0" applyProtection="0">
      <alignment horizontal="right" vertical="center"/>
    </xf>
    <xf numFmtId="4" fontId="18" fillId="13" borderId="6" applyNumberFormat="0" applyProtection="0">
      <alignment vertical="center"/>
    </xf>
    <xf numFmtId="0" fontId="16" fillId="41" borderId="0" applyNumberFormat="0" applyBorder="0" applyAlignment="0" applyProtection="0"/>
    <xf numFmtId="0" fontId="22" fillId="32" borderId="0" applyNumberFormat="0" applyBorder="0" applyAlignment="0" applyProtection="0"/>
    <xf numFmtId="0" fontId="22" fillId="42" borderId="0" applyNumberFormat="0" applyBorder="0" applyAlignment="0" applyProtection="0"/>
    <xf numFmtId="0" fontId="22" fillId="44" borderId="0" applyNumberFormat="0" applyBorder="0" applyAlignment="0" applyProtection="0"/>
    <xf numFmtId="0" fontId="20" fillId="24" borderId="20" applyNumberFormat="0" applyProtection="0">
      <alignment horizontal="left" vertical="top" indent="1"/>
    </xf>
    <xf numFmtId="0" fontId="25" fillId="13" borderId="20" applyNumberFormat="0" applyProtection="0">
      <alignment horizontal="left" vertical="top" indent="1"/>
    </xf>
    <xf numFmtId="0" fontId="26" fillId="0" borderId="0"/>
    <xf numFmtId="0" fontId="27" fillId="43" borderId="0"/>
    <xf numFmtId="0" fontId="5" fillId="43" borderId="0"/>
    <xf numFmtId="4" fontId="24" fillId="40" borderId="6" applyNumberFormat="0" applyProtection="0">
      <alignment horizontal="right" vertical="center"/>
    </xf>
    <xf numFmtId="4" fontId="24" fillId="13" borderId="6" applyNumberFormat="0" applyProtection="0">
      <alignment vertical="center"/>
    </xf>
    <xf numFmtId="4" fontId="29" fillId="45" borderId="7" applyNumberFormat="0" applyProtection="0">
      <alignment horizontal="right" vertical="center"/>
    </xf>
    <xf numFmtId="4" fontId="29" fillId="13" borderId="7" applyNumberFormat="0" applyProtection="0">
      <alignment vertical="center"/>
    </xf>
    <xf numFmtId="0" fontId="21" fillId="47" borderId="6" applyNumberFormat="0" applyProtection="0">
      <alignment horizontal="left" vertical="center" indent="1"/>
    </xf>
    <xf numFmtId="4" fontId="18" fillId="13" borderId="6" applyNumberFormat="0" applyProtection="0">
      <alignment horizontal="left" vertical="center" indent="1"/>
    </xf>
    <xf numFmtId="0" fontId="17" fillId="12" borderId="6" applyNumberFormat="0" applyProtection="0">
      <alignment horizontal="left" vertical="center" indent="1"/>
    </xf>
    <xf numFmtId="0" fontId="5" fillId="30" borderId="7" applyProtection="0">
      <alignment vertical="center"/>
    </xf>
    <xf numFmtId="4" fontId="5" fillId="48" borderId="7" applyNumberFormat="0" applyProtection="0">
      <alignment horizontal="right" vertical="center"/>
    </xf>
    <xf numFmtId="4" fontId="5" fillId="29" borderId="21" applyNumberFormat="0" applyProtection="0">
      <alignment horizontal="right" vertical="center"/>
    </xf>
    <xf numFmtId="4" fontId="20" fillId="22" borderId="20" applyNumberFormat="0" applyProtection="0">
      <alignment horizontal="left" vertical="center" indent="1"/>
    </xf>
    <xf numFmtId="4" fontId="18" fillId="38" borderId="6" applyNumberFormat="0" applyProtection="0">
      <alignment horizontal="right" vertical="center"/>
    </xf>
    <xf numFmtId="4" fontId="18" fillId="28" borderId="6" applyNumberFormat="0" applyProtection="0">
      <alignment horizontal="right" vertical="center"/>
    </xf>
    <xf numFmtId="4" fontId="18" fillId="49" borderId="6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18" fillId="50" borderId="6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18" fillId="51" borderId="6" applyNumberFormat="0" applyProtection="0">
      <alignment horizontal="right" vertical="center"/>
    </xf>
    <xf numFmtId="0" fontId="26" fillId="0" borderId="0"/>
    <xf numFmtId="4" fontId="5" fillId="51" borderId="7" applyNumberFormat="0" applyProtection="0">
      <alignment horizontal="right" vertical="center"/>
    </xf>
    <xf numFmtId="4" fontId="5" fillId="52" borderId="21" applyNumberFormat="0" applyProtection="0">
      <alignment horizontal="left" vertical="center" indent="1"/>
    </xf>
    <xf numFmtId="4" fontId="18" fillId="40" borderId="22" applyNumberFormat="0" applyProtection="0">
      <alignment horizontal="left" vertical="center" indent="1"/>
    </xf>
    <xf numFmtId="4" fontId="26" fillId="46" borderId="21" applyNumberFormat="0" applyProtection="0">
      <alignment horizontal="left" vertical="center" indent="1"/>
    </xf>
    <xf numFmtId="4" fontId="31" fillId="46" borderId="0" applyNumberFormat="0" applyProtection="0">
      <alignment horizontal="left" vertical="center" indent="1"/>
    </xf>
    <xf numFmtId="4" fontId="26" fillId="46" borderId="21" applyNumberFormat="0" applyProtection="0">
      <alignment horizontal="left" vertical="center" indent="1"/>
    </xf>
    <xf numFmtId="0" fontId="32" fillId="12" borderId="6" applyNumberFormat="0" applyProtection="0">
      <alignment horizontal="center" vertical="center"/>
    </xf>
    <xf numFmtId="4" fontId="5" fillId="24" borderId="7" applyNumberFormat="0" applyProtection="0">
      <alignment horizontal="right" vertical="center"/>
    </xf>
    <xf numFmtId="4" fontId="28" fillId="40" borderId="6" applyNumberFormat="0" applyProtection="0">
      <alignment horizontal="left" vertical="center" indent="1"/>
    </xf>
    <xf numFmtId="4" fontId="5" fillId="54" borderId="21" applyNumberFormat="0" applyProtection="0">
      <alignment horizontal="left" vertical="center" indent="1"/>
    </xf>
    <xf numFmtId="4" fontId="28" fillId="55" borderId="6" applyNumberFormat="0" applyProtection="0">
      <alignment horizontal="left" vertical="center" indent="1"/>
    </xf>
    <xf numFmtId="4" fontId="5" fillId="24" borderId="21" applyNumberFormat="0" applyProtection="0">
      <alignment horizontal="left" vertical="center" indent="1"/>
    </xf>
    <xf numFmtId="0" fontId="21" fillId="55" borderId="6" applyNumberFormat="0" applyProtection="0">
      <alignment horizontal="left" vertical="center" wrapText="1" indent="1"/>
    </xf>
    <xf numFmtId="0" fontId="21" fillId="55" borderId="6" applyNumberFormat="0" applyProtection="0">
      <alignment horizontal="left" vertical="center" indent="1"/>
    </xf>
    <xf numFmtId="0" fontId="5" fillId="46" borderId="20" applyNumberFormat="0" applyProtection="0">
      <alignment horizontal="left" vertical="top" indent="1"/>
    </xf>
    <xf numFmtId="0" fontId="21" fillId="56" borderId="6" applyNumberFormat="0" applyProtection="0">
      <alignment horizontal="left" vertical="center" wrapText="1" indent="1"/>
    </xf>
    <xf numFmtId="0" fontId="5" fillId="55" borderId="7" applyNumberFormat="0" applyProtection="0">
      <alignment horizontal="left" vertical="center" indent="1"/>
    </xf>
    <xf numFmtId="0" fontId="21" fillId="56" borderId="6" applyNumberFormat="0" applyProtection="0">
      <alignment horizontal="left" vertical="center" indent="1"/>
    </xf>
    <xf numFmtId="0" fontId="5" fillId="24" borderId="20" applyNumberFormat="0" applyProtection="0">
      <alignment horizontal="left" vertical="top" indent="1"/>
    </xf>
    <xf numFmtId="0" fontId="21" fillId="22" borderId="6" applyNumberFormat="0" applyProtection="0">
      <alignment horizontal="left" vertical="center" wrapText="1" indent="1"/>
    </xf>
    <xf numFmtId="0" fontId="21" fillId="22" borderId="6" applyNumberFormat="0" applyProtection="0">
      <alignment horizontal="left" vertical="center" indent="1"/>
    </xf>
    <xf numFmtId="0" fontId="5" fillId="12" borderId="20" applyNumberFormat="0" applyProtection="0">
      <alignment horizontal="left" vertical="top" indent="1"/>
    </xf>
    <xf numFmtId="0" fontId="21" fillId="47" borderId="6" applyNumberFormat="0" applyProtection="0">
      <alignment horizontal="left" vertical="center" wrapText="1" indent="1"/>
    </xf>
    <xf numFmtId="0" fontId="5" fillId="54" borderId="7" applyNumberFormat="0" applyProtection="0">
      <alignment horizontal="left" vertical="center" indent="1"/>
    </xf>
    <xf numFmtId="0" fontId="21" fillId="47" borderId="6" applyNumberFormat="0" applyProtection="0">
      <alignment horizontal="left" vertical="center" indent="1"/>
    </xf>
    <xf numFmtId="0" fontId="5" fillId="54" borderId="20" applyNumberFormat="0" applyProtection="0">
      <alignment horizontal="left" vertical="top" indent="1"/>
    </xf>
    <xf numFmtId="0" fontId="5" fillId="45" borderId="23" applyNumberFormat="0">
      <protection locked="0"/>
    </xf>
    <xf numFmtId="0" fontId="33" fillId="46" borderId="24" applyBorder="0"/>
    <xf numFmtId="4" fontId="18" fillId="20" borderId="6" applyNumberFormat="0" applyProtection="0">
      <alignment vertical="center"/>
    </xf>
    <xf numFmtId="4" fontId="20" fillId="20" borderId="20" applyNumberFormat="0" applyProtection="0">
      <alignment vertical="center"/>
    </xf>
    <xf numFmtId="4" fontId="24" fillId="20" borderId="6" applyNumberFormat="0" applyProtection="0">
      <alignment vertical="center"/>
    </xf>
    <xf numFmtId="4" fontId="29" fillId="20" borderId="3" applyNumberFormat="0" applyProtection="0">
      <alignment vertical="center"/>
    </xf>
    <xf numFmtId="4" fontId="18" fillId="20" borderId="6" applyNumberFormat="0" applyProtection="0">
      <alignment horizontal="left" vertical="center" indent="1"/>
    </xf>
    <xf numFmtId="4" fontId="18" fillId="20" borderId="6" applyNumberFormat="0" applyProtection="0">
      <alignment horizontal="left" vertical="center" indent="1"/>
    </xf>
    <xf numFmtId="0" fontId="20" fillId="20" borderId="20" applyNumberFormat="0" applyProtection="0">
      <alignment horizontal="left" vertical="top" indent="1"/>
    </xf>
    <xf numFmtId="0" fontId="34" fillId="0" borderId="0" applyNumberFormat="0" applyProtection="0"/>
    <xf numFmtId="4" fontId="30" fillId="53" borderId="21" applyNumberFormat="0" applyProtection="0">
      <alignment horizontal="left" vertical="center" indent="1"/>
    </xf>
    <xf numFmtId="0" fontId="5" fillId="57" borderId="3"/>
    <xf numFmtId="4" fontId="35" fillId="40" borderId="6" applyNumberFormat="0" applyProtection="0">
      <alignment horizontal="right" vertical="center"/>
    </xf>
    <xf numFmtId="4" fontId="36" fillId="45" borderId="7" applyNumberFormat="0" applyProtection="0">
      <alignment horizontal="right" vertical="center"/>
    </xf>
    <xf numFmtId="0" fontId="37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4" borderId="3" xfId="0" applyFont="1" applyFill="1" applyBorder="1" applyAlignment="1">
      <alignment horizontal="center"/>
    </xf>
    <xf numFmtId="3" fontId="8" fillId="4" borderId="3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9" fillId="0" borderId="3" xfId="0" applyFont="1" applyBorder="1" applyAlignment="1">
      <alignment horizontal="center"/>
    </xf>
    <xf numFmtId="3" fontId="9" fillId="0" borderId="3" xfId="0" applyNumberFormat="1" applyFont="1" applyBorder="1"/>
    <xf numFmtId="4" fontId="9" fillId="0" borderId="3" xfId="0" applyNumberFormat="1" applyFont="1" applyBorder="1" applyAlignment="1">
      <alignment horizontal="right"/>
    </xf>
    <xf numFmtId="0" fontId="10" fillId="0" borderId="3" xfId="50" applyNumberFormat="1" applyFont="1" applyFill="1" applyBorder="1" applyAlignment="1" applyProtection="1">
      <alignment horizontal="center" vertical="center"/>
      <protection locked="0"/>
    </xf>
    <xf numFmtId="3" fontId="10" fillId="0" borderId="3" xfId="16" applyNumberFormat="1" applyFont="1" applyFill="1" applyBorder="1" applyProtection="1">
      <alignment horizontal="right" vertical="center"/>
      <protection locked="0"/>
    </xf>
    <xf numFmtId="0" fontId="0" fillId="3" borderId="5" xfId="0" applyFill="1" applyBorder="1" applyAlignment="1">
      <alignment wrapText="1"/>
    </xf>
    <xf numFmtId="0" fontId="0" fillId="3" borderId="5" xfId="0" applyFill="1" applyBorder="1"/>
    <xf numFmtId="0" fontId="8" fillId="3" borderId="3" xfId="0" applyFont="1" applyFill="1" applyBorder="1" applyAlignment="1">
      <alignment horizontal="center"/>
    </xf>
    <xf numFmtId="3" fontId="11" fillId="3" borderId="3" xfId="16" applyNumberFormat="1" applyFont="1" applyFill="1" applyBorder="1" applyProtection="1">
      <alignment horizontal="right" vertical="center"/>
      <protection locked="0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3" fontId="11" fillId="0" borderId="0" xfId="16" applyNumberFormat="1" applyFont="1" applyFill="1" applyBorder="1" applyProtection="1">
      <alignment horizontal="right" vertical="center"/>
      <protection locked="0"/>
    </xf>
    <xf numFmtId="0" fontId="0" fillId="0" borderId="0" xfId="0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2" fillId="0" borderId="3" xfId="5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Border="1"/>
    <xf numFmtId="3" fontId="12" fillId="0" borderId="3" xfId="16" applyNumberFormat="1" applyFont="1" applyFill="1" applyBorder="1" applyProtection="1">
      <alignment horizontal="right" vertical="center"/>
      <protection locked="0"/>
    </xf>
    <xf numFmtId="0" fontId="0" fillId="0" borderId="3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2" fillId="0" borderId="6" xfId="50" applyNumberFormat="1" applyFont="1" applyFill="1" applyBorder="1" applyAlignment="1" applyProtection="1">
      <alignment horizontal="center" vertical="center"/>
      <protection locked="0"/>
    </xf>
    <xf numFmtId="3" fontId="12" fillId="0" borderId="7" xfId="16" applyNumberFormat="1" applyFont="1" applyFill="1" applyBorder="1" applyProtection="1">
      <alignment horizontal="right" vertical="center"/>
      <protection locked="0"/>
    </xf>
    <xf numFmtId="0" fontId="0" fillId="5" borderId="5" xfId="0" applyFill="1" applyBorder="1" applyAlignment="1">
      <alignment wrapText="1"/>
    </xf>
    <xf numFmtId="0" fontId="0" fillId="5" borderId="5" xfId="0" applyFill="1" applyBorder="1"/>
    <xf numFmtId="0" fontId="8" fillId="5" borderId="3" xfId="0" applyFont="1" applyFill="1" applyBorder="1" applyAlignment="1">
      <alignment horizontal="center"/>
    </xf>
    <xf numFmtId="3" fontId="11" fillId="5" borderId="3" xfId="16" applyNumberFormat="1" applyFont="1" applyFill="1" applyBorder="1" applyProtection="1">
      <alignment horizontal="right" vertical="center"/>
      <protection locked="0"/>
    </xf>
    <xf numFmtId="0" fontId="7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 wrapText="1"/>
    </xf>
    <xf numFmtId="0" fontId="0" fillId="6" borderId="5" xfId="0" applyFill="1" applyBorder="1" applyAlignment="1">
      <alignment wrapText="1"/>
    </xf>
    <xf numFmtId="0" fontId="0" fillId="6" borderId="5" xfId="0" applyFill="1" applyBorder="1"/>
    <xf numFmtId="0" fontId="8" fillId="6" borderId="3" xfId="0" applyFont="1" applyFill="1" applyBorder="1" applyAlignment="1">
      <alignment horizontal="center"/>
    </xf>
    <xf numFmtId="3" fontId="11" fillId="6" borderId="3" xfId="16" applyNumberFormat="1" applyFont="1" applyFill="1" applyBorder="1" applyProtection="1">
      <alignment horizontal="right" vertical="center"/>
      <protection locked="0"/>
    </xf>
    <xf numFmtId="3" fontId="0" fillId="0" borderId="0" xfId="0" applyNumberFormat="1" applyAlignment="1">
      <alignment horizontal="right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2" fontId="8" fillId="7" borderId="3" xfId="0" applyNumberFormat="1" applyFont="1" applyFill="1" applyBorder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3" fontId="0" fillId="0" borderId="0" xfId="0" applyNumberFormat="1"/>
    <xf numFmtId="2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2" fontId="8" fillId="3" borderId="3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2" fontId="7" fillId="4" borderId="3" xfId="0" applyNumberFormat="1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right"/>
    </xf>
    <xf numFmtId="2" fontId="8" fillId="5" borderId="3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7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right"/>
    </xf>
    <xf numFmtId="0" fontId="0" fillId="8" borderId="5" xfId="0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/>
    </xf>
    <xf numFmtId="3" fontId="11" fillId="8" borderId="3" xfId="16" applyNumberFormat="1" applyFont="1" applyFill="1" applyBorder="1" applyProtection="1">
      <alignment horizontal="right" vertical="center"/>
      <protection locked="0"/>
    </xf>
    <xf numFmtId="0" fontId="7" fillId="9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wrapText="1"/>
    </xf>
    <xf numFmtId="0" fontId="0" fillId="0" borderId="0" xfId="0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/>
    </xf>
    <xf numFmtId="0" fontId="0" fillId="9" borderId="5" xfId="0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/>
    </xf>
    <xf numFmtId="3" fontId="11" fillId="9" borderId="3" xfId="16" applyNumberFormat="1" applyFont="1" applyFill="1" applyBorder="1" applyProtection="1">
      <alignment horizontal="right" vertical="center"/>
      <protection locked="0"/>
    </xf>
    <xf numFmtId="0" fontId="13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right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3" fontId="15" fillId="0" borderId="0" xfId="0" applyNumberFormat="1" applyFont="1"/>
    <xf numFmtId="2" fontId="7" fillId="9" borderId="3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2" fontId="13" fillId="0" borderId="0" xfId="0" applyNumberFormat="1" applyFont="1" applyBorder="1" applyAlignment="1">
      <alignment horizontal="center"/>
    </xf>
    <xf numFmtId="2" fontId="13" fillId="0" borderId="3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0" fontId="7" fillId="10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wrapText="1"/>
    </xf>
    <xf numFmtId="0" fontId="12" fillId="0" borderId="9" xfId="50" applyNumberFormat="1" applyFont="1" applyFill="1" applyBorder="1" applyAlignment="1" applyProtection="1">
      <alignment horizontal="center" vertical="center"/>
      <protection locked="0"/>
    </xf>
    <xf numFmtId="0" fontId="12" fillId="0" borderId="10" xfId="50" applyNumberFormat="1" applyFont="1" applyFill="1" applyBorder="1" applyAlignment="1" applyProtection="1">
      <alignment horizontal="center" vertical="center"/>
      <protection locked="0"/>
    </xf>
    <xf numFmtId="3" fontId="12" fillId="0" borderId="11" xfId="16" applyNumberFormat="1" applyFont="1" applyFill="1" applyBorder="1" applyProtection="1">
      <alignment horizontal="right" vertical="center"/>
      <protection locked="0"/>
    </xf>
    <xf numFmtId="0" fontId="0" fillId="10" borderId="5" xfId="0" applyFill="1" applyBorder="1" applyAlignment="1">
      <alignment wrapText="1"/>
    </xf>
    <xf numFmtId="0" fontId="0" fillId="10" borderId="5" xfId="0" applyFill="1" applyBorder="1"/>
    <xf numFmtId="0" fontId="8" fillId="10" borderId="3" xfId="0" applyFont="1" applyFill="1" applyBorder="1" applyAlignment="1">
      <alignment horizontal="center"/>
    </xf>
    <xf numFmtId="3" fontId="11" fillId="10" borderId="3" xfId="16" applyNumberFormat="1" applyFont="1" applyFill="1" applyBorder="1" applyProtection="1">
      <alignment horizontal="right" vertical="center"/>
      <protection locked="0"/>
    </xf>
    <xf numFmtId="0" fontId="12" fillId="0" borderId="12" xfId="50" applyNumberFormat="1" applyFont="1" applyFill="1" applyBorder="1" applyAlignment="1" applyProtection="1">
      <alignment horizontal="center" vertical="center"/>
      <protection locked="0"/>
    </xf>
    <xf numFmtId="3" fontId="12" fillId="0" borderId="13" xfId="16" applyNumberFormat="1" applyFont="1" applyFill="1" applyBorder="1" applyProtection="1">
      <alignment horizontal="right" vertical="center"/>
      <protection locked="0"/>
    </xf>
    <xf numFmtId="0" fontId="0" fillId="0" borderId="14" xfId="0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3" fontId="12" fillId="0" borderId="15" xfId="16" applyNumberFormat="1" applyFont="1" applyFill="1" applyBorder="1" applyProtection="1">
      <alignment horizontal="right" vertical="center"/>
      <protection locked="0"/>
    </xf>
    <xf numFmtId="3" fontId="12" fillId="0" borderId="16" xfId="16" applyNumberFormat="1" applyFont="1" applyFill="1" applyBorder="1" applyProtection="1">
      <alignment horizontal="right" vertical="center"/>
      <protection locked="0"/>
    </xf>
    <xf numFmtId="2" fontId="13" fillId="0" borderId="17" xfId="0" applyNumberFormat="1" applyFont="1" applyBorder="1" applyAlignment="1">
      <alignment horizontal="center"/>
    </xf>
    <xf numFmtId="0" fontId="13" fillId="0" borderId="3" xfId="0" applyFont="1" applyBorder="1"/>
    <xf numFmtId="2" fontId="8" fillId="10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0" fontId="0" fillId="0" borderId="4" xfId="0" applyFill="1" applyBorder="1"/>
    <xf numFmtId="0" fontId="12" fillId="0" borderId="0" xfId="50" applyNumberFormat="1" applyFont="1" applyFill="1" applyBorder="1" applyAlignment="1" applyProtection="1">
      <alignment horizontal="center" vertical="center"/>
      <protection locked="0"/>
    </xf>
    <xf numFmtId="3" fontId="12" fillId="0" borderId="0" xfId="16" applyNumberFormat="1" applyFont="1" applyFill="1" applyBorder="1" applyProtection="1">
      <alignment horizontal="right" vertical="center"/>
      <protection locked="0"/>
    </xf>
    <xf numFmtId="0" fontId="0" fillId="0" borderId="19" xfId="0" applyBorder="1" applyAlignment="1">
      <alignment vertical="center" wrapText="1"/>
    </xf>
    <xf numFmtId="3" fontId="12" fillId="0" borderId="3" xfId="16" applyNumberFormat="1" applyFont="1" applyBorder="1" applyProtection="1">
      <alignment horizontal="right" vertical="center"/>
      <protection locked="0"/>
    </xf>
    <xf numFmtId="0" fontId="13" fillId="0" borderId="0" xfId="0" applyFont="1" applyBorder="1" applyAlignment="1">
      <alignment horizontal="center"/>
    </xf>
    <xf numFmtId="3" fontId="14" fillId="4" borderId="3" xfId="16" applyNumberFormat="1" applyFont="1" applyFill="1" applyBorder="1" applyProtection="1">
      <alignment horizontal="right" vertical="center"/>
      <protection locked="0"/>
    </xf>
    <xf numFmtId="0" fontId="7" fillId="10" borderId="4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7" fillId="1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" fontId="13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4" fontId="5" fillId="2" borderId="3" xfId="50" quotePrefix="1" applyNumberFormat="1" applyFont="1" applyFill="1" applyBorder="1" applyAlignment="1">
      <alignment horizontal="center" vertical="center" wrapText="1"/>
    </xf>
    <xf numFmtId="3" fontId="5" fillId="2" borderId="3" xfId="50" quotePrefix="1" applyNumberFormat="1" applyFont="1" applyFill="1" applyBorder="1" applyAlignment="1">
      <alignment horizontal="center" vertical="center" wrapText="1"/>
    </xf>
    <xf numFmtId="0" fontId="5" fillId="2" borderId="3" xfId="50" quotePrefix="1" applyFont="1" applyFill="1" applyBorder="1" applyAlignment="1">
      <alignment horizontal="center" vertical="center" wrapText="1"/>
    </xf>
    <xf numFmtId="2" fontId="39" fillId="3" borderId="3" xfId="0" applyNumberFormat="1" applyFont="1" applyFill="1" applyBorder="1" applyAlignment="1">
      <alignment horizontal="center"/>
    </xf>
    <xf numFmtId="2" fontId="39" fillId="7" borderId="3" xfId="0" applyNumberFormat="1" applyFont="1" applyFill="1" applyBorder="1" applyAlignment="1">
      <alignment horizontal="center"/>
    </xf>
    <xf numFmtId="2" fontId="39" fillId="27" borderId="3" xfId="0" applyNumberFormat="1" applyFont="1" applyFill="1" applyBorder="1" applyAlignment="1">
      <alignment horizontal="center"/>
    </xf>
    <xf numFmtId="2" fontId="39" fillId="5" borderId="3" xfId="0" applyNumberFormat="1" applyFont="1" applyFill="1" applyBorder="1" applyAlignment="1">
      <alignment horizontal="center"/>
    </xf>
    <xf numFmtId="2" fontId="39" fillId="6" borderId="3" xfId="0" applyNumberFormat="1" applyFont="1" applyFill="1" applyBorder="1" applyAlignment="1">
      <alignment horizontal="center"/>
    </xf>
    <xf numFmtId="2" fontId="39" fillId="8" borderId="3" xfId="0" applyNumberFormat="1" applyFont="1" applyFill="1" applyBorder="1" applyAlignment="1">
      <alignment horizontal="center"/>
    </xf>
    <xf numFmtId="2" fontId="39" fillId="10" borderId="3" xfId="0" applyNumberFormat="1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 vertical="center" wrapText="1"/>
    </xf>
    <xf numFmtId="2" fontId="41" fillId="6" borderId="3" xfId="0" applyNumberFormat="1" applyFont="1" applyFill="1" applyBorder="1" applyAlignment="1">
      <alignment horizontal="center"/>
    </xf>
    <xf numFmtId="2" fontId="41" fillId="8" borderId="3" xfId="0" applyNumberFormat="1" applyFont="1" applyFill="1" applyBorder="1" applyAlignment="1">
      <alignment horizontal="center"/>
    </xf>
    <xf numFmtId="2" fontId="13" fillId="58" borderId="3" xfId="0" applyNumberFormat="1" applyFont="1" applyFill="1" applyBorder="1" applyAlignment="1">
      <alignment horizontal="center"/>
    </xf>
    <xf numFmtId="2" fontId="41" fillId="58" borderId="3" xfId="0" applyNumberFormat="1" applyFont="1" applyFill="1" applyBorder="1" applyAlignment="1">
      <alignment horizontal="center"/>
    </xf>
    <xf numFmtId="2" fontId="41" fillId="10" borderId="3" xfId="0" applyNumberFormat="1" applyFont="1" applyFill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center"/>
    </xf>
    <xf numFmtId="3" fontId="11" fillId="9" borderId="0" xfId="16" applyNumberFormat="1" applyFont="1" applyFill="1" applyBorder="1" applyProtection="1">
      <alignment horizontal="right" vertical="center"/>
      <protection locked="0"/>
    </xf>
    <xf numFmtId="2" fontId="39" fillId="27" borderId="0" xfId="0" applyNumberFormat="1" applyFont="1" applyFill="1" applyBorder="1" applyAlignment="1">
      <alignment horizontal="center"/>
    </xf>
    <xf numFmtId="2" fontId="7" fillId="9" borderId="0" xfId="0" applyNumberFormat="1" applyFont="1" applyFill="1" applyBorder="1" applyAlignment="1">
      <alignment horizontal="center"/>
    </xf>
    <xf numFmtId="3" fontId="11" fillId="9" borderId="25" xfId="16" applyNumberFormat="1" applyFont="1" applyFill="1" applyBorder="1" applyProtection="1">
      <alignment horizontal="right" vertical="center"/>
      <protection locked="0"/>
    </xf>
    <xf numFmtId="0" fontId="7" fillId="9" borderId="25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left" vertical="center" wrapText="1"/>
    </xf>
    <xf numFmtId="0" fontId="41" fillId="10" borderId="25" xfId="0" applyFont="1" applyFill="1" applyBorder="1" applyAlignment="1">
      <alignment horizontal="center" vertical="center"/>
    </xf>
    <xf numFmtId="0" fontId="39" fillId="10" borderId="25" xfId="0" applyFont="1" applyFill="1" applyBorder="1" applyAlignment="1">
      <alignment horizontal="center"/>
    </xf>
    <xf numFmtId="3" fontId="41" fillId="10" borderId="25" xfId="0" applyNumberFormat="1" applyFont="1" applyFill="1" applyBorder="1"/>
    <xf numFmtId="2" fontId="39" fillId="10" borderId="25" xfId="0" applyNumberFormat="1" applyFont="1" applyFill="1" applyBorder="1" applyAlignment="1">
      <alignment horizontal="center"/>
    </xf>
    <xf numFmtId="2" fontId="41" fillId="10" borderId="25" xfId="0" applyNumberFormat="1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2" fontId="39" fillId="0" borderId="25" xfId="0" applyNumberFormat="1" applyFont="1" applyFill="1" applyBorder="1" applyAlignment="1">
      <alignment horizontal="center"/>
    </xf>
    <xf numFmtId="2" fontId="41" fillId="0" borderId="25" xfId="0" applyNumberFormat="1" applyFont="1" applyFill="1" applyBorder="1" applyAlignment="1">
      <alignment horizontal="center"/>
    </xf>
    <xf numFmtId="0" fontId="41" fillId="0" borderId="25" xfId="0" applyFont="1" applyFill="1" applyBorder="1"/>
    <xf numFmtId="3" fontId="41" fillId="0" borderId="25" xfId="0" applyNumberFormat="1" applyFont="1" applyFill="1" applyBorder="1"/>
  </cellXfs>
  <cellStyles count="106">
    <cellStyle name="Accent1 - 20%" xfId="11"/>
    <cellStyle name="Accent1 - 40%" xfId="24"/>
    <cellStyle name="Accent1 - 60%" xfId="5"/>
    <cellStyle name="Accent2 - 20%" xfId="23"/>
    <cellStyle name="Accent2 - 40%" xfId="3"/>
    <cellStyle name="Accent2 - 60%" xfId="25"/>
    <cellStyle name="Accent3 - 20%" xfId="26"/>
    <cellStyle name="Accent3 - 40%" xfId="12"/>
    <cellStyle name="Accent3 - 60%" xfId="14"/>
    <cellStyle name="Accent4 - 20%" xfId="27"/>
    <cellStyle name="Accent4 - 40%" xfId="8"/>
    <cellStyle name="Accent4 - 60%" xfId="28"/>
    <cellStyle name="Accent5 - 20%" xfId="4"/>
    <cellStyle name="Accent5 - 40%" xfId="29"/>
    <cellStyle name="Accent5 - 60%" xfId="20"/>
    <cellStyle name="Accent6 - 20%" xfId="32"/>
    <cellStyle name="Accent6 - 40%" xfId="34"/>
    <cellStyle name="Accent6 - 60%" xfId="37"/>
    <cellStyle name="Emphasis 1" xfId="38"/>
    <cellStyle name="Emphasis 2" xfId="39"/>
    <cellStyle name="Emphasis 3" xfId="40"/>
    <cellStyle name="Normal" xfId="0" builtinId="0"/>
    <cellStyle name="Normal 2" xfId="43"/>
    <cellStyle name="Normal 2 2" xfId="44"/>
    <cellStyle name="Normal 3" xfId="45"/>
    <cellStyle name="SAPBEXaggData" xfId="36"/>
    <cellStyle name="SAPBEXaggData 2" xfId="18"/>
    <cellStyle name="SAPBEXaggDataEmph" xfId="47"/>
    <cellStyle name="SAPBEXaggDataEmph 2" xfId="49"/>
    <cellStyle name="SAPBEXaggItem" xfId="51"/>
    <cellStyle name="SAPBEXaggItem 2" xfId="22"/>
    <cellStyle name="SAPBEXaggItemX" xfId="2"/>
    <cellStyle name="SAPBEXaggItemX 2" xfId="42"/>
    <cellStyle name="SAPBEXchaText" xfId="52"/>
    <cellStyle name="SAPBEXchaText 2" xfId="53"/>
    <cellStyle name="SAPBEXexcBad7" xfId="15"/>
    <cellStyle name="SAPBEXexcBad7 2" xfId="6"/>
    <cellStyle name="SAPBEXexcBad8" xfId="17"/>
    <cellStyle name="SAPBEXexcBad8 2" xfId="54"/>
    <cellStyle name="SAPBEXexcBad9" xfId="13"/>
    <cellStyle name="SAPBEXexcBad9 2" xfId="55"/>
    <cellStyle name="SAPBEXexcCritical4" xfId="57"/>
    <cellStyle name="SAPBEXexcCritical4 2" xfId="31"/>
    <cellStyle name="SAPBEXexcCritical5" xfId="58"/>
    <cellStyle name="SAPBEXexcCritical5 2" xfId="9"/>
    <cellStyle name="SAPBEXexcCritical6" xfId="7"/>
    <cellStyle name="SAPBEXexcCritical6 2" xfId="33"/>
    <cellStyle name="SAPBEXexcGood1" xfId="59"/>
    <cellStyle name="SAPBEXexcGood1 2" xfId="60"/>
    <cellStyle name="SAPBEXexcGood2" xfId="61"/>
    <cellStyle name="SAPBEXexcGood2 2" xfId="62"/>
    <cellStyle name="SAPBEXexcGood3" xfId="63"/>
    <cellStyle name="SAPBEXexcGood3 2" xfId="65"/>
    <cellStyle name="SAPBEXfilterDrill" xfId="30"/>
    <cellStyle name="SAPBEXfilterDrill 2" xfId="66"/>
    <cellStyle name="SAPBEXfilterItem" xfId="67"/>
    <cellStyle name="SAPBEXfilterItem 2" xfId="68"/>
    <cellStyle name="SAPBEXfilterText" xfId="69"/>
    <cellStyle name="SAPBEXfilterText 2" xfId="70"/>
    <cellStyle name="SAPBEXformats" xfId="71"/>
    <cellStyle name="SAPBEXformats 2" xfId="72"/>
    <cellStyle name="SAPBEXheaderItem" xfId="73"/>
    <cellStyle name="SAPBEXheaderItem 2" xfId="74"/>
    <cellStyle name="SAPBEXheaderText" xfId="75"/>
    <cellStyle name="SAPBEXheaderText 2" xfId="76"/>
    <cellStyle name="SAPBEXHLevel0" xfId="77"/>
    <cellStyle name="SAPBEXHLevel0 2" xfId="10"/>
    <cellStyle name="SAPBEXHLevel0X" xfId="78"/>
    <cellStyle name="SAPBEXHLevel0X 2" xfId="79"/>
    <cellStyle name="SAPBEXHLevel1" xfId="80"/>
    <cellStyle name="SAPBEXHLevel1 2" xfId="81"/>
    <cellStyle name="SAPBEXHLevel1X" xfId="82"/>
    <cellStyle name="SAPBEXHLevel1X 2" xfId="83"/>
    <cellStyle name="SAPBEXHLevel2" xfId="84"/>
    <cellStyle name="SAPBEXHLevel2 2" xfId="19"/>
    <cellStyle name="SAPBEXHLevel2X" xfId="85"/>
    <cellStyle name="SAPBEXHLevel2X 2" xfId="86"/>
    <cellStyle name="SAPBEXHLevel3" xfId="87"/>
    <cellStyle name="SAPBEXHLevel3 2" xfId="88"/>
    <cellStyle name="SAPBEXHLevel3X" xfId="89"/>
    <cellStyle name="SAPBEXHLevel3X 2" xfId="90"/>
    <cellStyle name="SAPBEXinputData" xfId="64"/>
    <cellStyle name="SAPBEXinputData 2" xfId="91"/>
    <cellStyle name="SAPBEXItemHeader" xfId="92"/>
    <cellStyle name="SAPBEXresData" xfId="93"/>
    <cellStyle name="SAPBEXresData 2" xfId="94"/>
    <cellStyle name="SAPBEXresDataEmph" xfId="95"/>
    <cellStyle name="SAPBEXresDataEmph 2" xfId="96"/>
    <cellStyle name="SAPBEXresItem" xfId="97"/>
    <cellStyle name="SAPBEXresItem 2" xfId="56"/>
    <cellStyle name="SAPBEXresItemX" xfId="98"/>
    <cellStyle name="SAPBEXresItemX 2" xfId="99"/>
    <cellStyle name="SAPBEXstdData" xfId="35"/>
    <cellStyle name="SAPBEXstdData 2" xfId="16"/>
    <cellStyle name="SAPBEXstdDataEmph" xfId="46"/>
    <cellStyle name="SAPBEXstdDataEmph 2" xfId="48"/>
    <cellStyle name="SAPBEXstdItem" xfId="50"/>
    <cellStyle name="SAPBEXstdItem 2" xfId="21"/>
    <cellStyle name="SAPBEXstdItemX" xfId="1"/>
    <cellStyle name="SAPBEXstdItemX 2" xfId="41"/>
    <cellStyle name="SAPBEXtitle" xfId="100"/>
    <cellStyle name="SAPBEXtitle 2" xfId="101"/>
    <cellStyle name="SAPBEXunassignedItem" xfId="102"/>
    <cellStyle name="SAPBEXundefined" xfId="103"/>
    <cellStyle name="SAPBEXundefined 2" xfId="104"/>
    <cellStyle name="Sheet Title" xfId="105"/>
  </cellStyles>
  <dxfs count="0"/>
  <tableStyles count="0" defaultTableStyle="TableStyleMedium2" defaultPivotStyle="PivotStyleLight16"/>
  <colors>
    <mruColors>
      <color rgb="FFCCFFCC"/>
      <color rgb="FFFFCCCC"/>
      <color rgb="FFFFCC99"/>
      <color rgb="FFFF99FF"/>
      <color rgb="FFCC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:L4"/>
    </sheetView>
  </sheetViews>
  <sheetFormatPr defaultRowHeight="15"/>
  <cols>
    <col min="1" max="1" width="12.28515625" customWidth="1"/>
    <col min="2" max="2" width="14.42578125" customWidth="1"/>
    <col min="3" max="3" width="13.28515625" customWidth="1"/>
    <col min="4" max="4" width="13.7109375" customWidth="1"/>
    <col min="5" max="5" width="15" customWidth="1"/>
    <col min="7" max="7" width="11.85546875" customWidth="1"/>
    <col min="8" max="9" width="10.5703125" customWidth="1"/>
    <col min="10" max="10" width="9.85546875" customWidth="1"/>
  </cols>
  <sheetData>
    <row r="1" spans="1:17" ht="15.75">
      <c r="A1" s="2"/>
      <c r="C1" s="3" t="s">
        <v>0</v>
      </c>
      <c r="D1" s="2"/>
      <c r="G1" s="4"/>
      <c r="H1" s="5"/>
      <c r="I1" s="58"/>
      <c r="J1" s="5"/>
      <c r="K1" s="4"/>
      <c r="L1" s="4"/>
    </row>
    <row r="2" spans="1:17" ht="15.75">
      <c r="A2" s="2"/>
      <c r="C2" s="3" t="s">
        <v>1</v>
      </c>
      <c r="D2" s="2"/>
      <c r="G2" s="4"/>
      <c r="H2" s="5"/>
      <c r="I2" s="58"/>
      <c r="J2" s="5"/>
      <c r="K2" s="4"/>
      <c r="L2" s="4"/>
    </row>
    <row r="3" spans="1:17" ht="15.75" thickBot="1">
      <c r="A3" s="2"/>
      <c r="D3" s="2"/>
      <c r="G3" s="4"/>
      <c r="H3" s="5"/>
      <c r="I3" s="58"/>
      <c r="J3" s="5"/>
      <c r="K3" s="4"/>
      <c r="L3" s="4"/>
    </row>
    <row r="4" spans="1:17" ht="24" thickBot="1">
      <c r="A4" s="2"/>
      <c r="C4" s="155" t="s">
        <v>2</v>
      </c>
      <c r="D4" s="156"/>
      <c r="E4" s="156"/>
      <c r="F4" s="156"/>
      <c r="G4" s="156"/>
      <c r="H4" s="156"/>
      <c r="I4" s="156"/>
      <c r="J4" s="156"/>
      <c r="K4" s="156"/>
      <c r="L4" s="157"/>
      <c r="N4" s="59"/>
      <c r="O4" s="59"/>
      <c r="P4" s="59"/>
      <c r="Q4" s="15"/>
    </row>
    <row r="5" spans="1:17">
      <c r="A5" s="2"/>
      <c r="D5" s="2"/>
      <c r="G5" s="4"/>
      <c r="H5" s="5"/>
      <c r="I5" s="58"/>
      <c r="J5" s="5"/>
      <c r="K5" s="4"/>
      <c r="L5" s="4"/>
    </row>
    <row r="6" spans="1:17" ht="47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138" t="s">
        <v>10</v>
      </c>
      <c r="I6" s="139" t="s">
        <v>41</v>
      </c>
      <c r="J6" s="138" t="s">
        <v>11</v>
      </c>
      <c r="K6" s="140" t="s">
        <v>12</v>
      </c>
      <c r="L6" s="140" t="s">
        <v>13</v>
      </c>
      <c r="M6" s="2"/>
      <c r="N6" s="60"/>
      <c r="O6" s="60"/>
      <c r="P6" s="60"/>
      <c r="Q6" s="2"/>
    </row>
    <row r="7" spans="1:17" ht="11.2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148" t="s">
        <v>42</v>
      </c>
      <c r="L7" s="148" t="s">
        <v>43</v>
      </c>
      <c r="M7" s="61"/>
      <c r="N7" s="62"/>
      <c r="O7" s="62"/>
      <c r="P7" s="62"/>
      <c r="Q7" s="61"/>
    </row>
    <row r="8" spans="1:17" ht="84.75" customHeight="1">
      <c r="A8" s="8" t="s">
        <v>14</v>
      </c>
      <c r="B8" s="9" t="s">
        <v>15</v>
      </c>
      <c r="C8" s="10" t="s">
        <v>16</v>
      </c>
      <c r="D8" s="11" t="s">
        <v>17</v>
      </c>
      <c r="E8" s="10">
        <v>11</v>
      </c>
      <c r="F8" s="12" t="s">
        <v>18</v>
      </c>
      <c r="G8" s="13" t="s">
        <v>19</v>
      </c>
      <c r="H8" s="14">
        <f>SUM(H9:H11)</f>
        <v>2729808</v>
      </c>
      <c r="I8" s="14">
        <f>SUM(I9:I11)</f>
        <v>5898304</v>
      </c>
      <c r="J8" s="14">
        <f>SUM(J9:J11)</f>
        <v>3318501</v>
      </c>
      <c r="K8" s="63">
        <f>SUM(J8/H8*100)</f>
        <v>121.56536283870514</v>
      </c>
      <c r="L8" s="64">
        <f>SUM(J8/I8*100)</f>
        <v>56.261952588405073</v>
      </c>
      <c r="N8" s="65"/>
      <c r="O8" s="65"/>
      <c r="P8" s="65"/>
    </row>
    <row r="9" spans="1:17">
      <c r="A9" s="2"/>
      <c r="B9" s="15"/>
      <c r="C9" s="16"/>
      <c r="D9" s="17"/>
      <c r="E9" s="15"/>
      <c r="F9" s="15"/>
      <c r="G9" s="18">
        <v>3111</v>
      </c>
      <c r="H9" s="19">
        <v>2282397</v>
      </c>
      <c r="I9" s="22">
        <v>4967168</v>
      </c>
      <c r="J9" s="19">
        <v>2785845</v>
      </c>
      <c r="K9" s="66">
        <f t="shared" ref="K9:K17" si="0">SUM(J9/H9*100)</f>
        <v>122.05786285208052</v>
      </c>
      <c r="L9" s="66">
        <f t="shared" ref="L9:L17" si="1">SUM(J9/I9*100)</f>
        <v>56.085177710920995</v>
      </c>
      <c r="N9" s="65"/>
      <c r="O9" s="65"/>
      <c r="P9" s="65"/>
    </row>
    <row r="10" spans="1:17">
      <c r="A10" s="2"/>
      <c r="B10" s="15"/>
      <c r="C10" s="16"/>
      <c r="D10" s="17"/>
      <c r="E10" s="15"/>
      <c r="F10" s="15"/>
      <c r="G10" s="18">
        <v>3121</v>
      </c>
      <c r="H10" s="19">
        <v>70815</v>
      </c>
      <c r="I10" s="22">
        <v>106630</v>
      </c>
      <c r="J10" s="19">
        <v>77447</v>
      </c>
      <c r="K10" s="66">
        <f t="shared" si="0"/>
        <v>109.36524747581726</v>
      </c>
      <c r="L10" s="66">
        <f t="shared" si="1"/>
        <v>72.631529588295976</v>
      </c>
      <c r="N10" s="65"/>
      <c r="O10" s="65"/>
      <c r="P10" s="65"/>
    </row>
    <row r="11" spans="1:17">
      <c r="A11" s="2"/>
      <c r="B11" s="15"/>
      <c r="C11" s="16"/>
      <c r="D11" s="17"/>
      <c r="E11" s="15"/>
      <c r="F11" s="15"/>
      <c r="G11" s="18">
        <v>3132</v>
      </c>
      <c r="H11" s="19">
        <v>376596</v>
      </c>
      <c r="I11" s="22">
        <v>824506</v>
      </c>
      <c r="J11" s="19">
        <v>455209</v>
      </c>
      <c r="K11" s="66">
        <f t="shared" si="0"/>
        <v>120.87462426579145</v>
      </c>
      <c r="L11" s="66">
        <f t="shared" si="1"/>
        <v>55.20990750825343</v>
      </c>
      <c r="N11" s="65"/>
      <c r="O11" s="65"/>
      <c r="P11" s="65"/>
    </row>
    <row r="12" spans="1:17">
      <c r="A12" s="2"/>
      <c r="B12" s="15"/>
      <c r="C12" s="16"/>
      <c r="D12" s="17"/>
      <c r="E12" s="15"/>
      <c r="F12" s="15"/>
      <c r="G12" s="18"/>
      <c r="H12" s="20"/>
      <c r="I12" s="67"/>
      <c r="J12" s="20"/>
      <c r="K12" s="18"/>
      <c r="L12" s="18"/>
      <c r="N12" s="65"/>
      <c r="O12" s="65"/>
      <c r="P12" s="65"/>
    </row>
    <row r="13" spans="1:17">
      <c r="A13" s="2"/>
      <c r="B13" s="15"/>
      <c r="C13" s="16"/>
      <c r="D13" s="17"/>
      <c r="E13" s="15"/>
      <c r="F13" s="15"/>
      <c r="G13" s="13" t="s">
        <v>20</v>
      </c>
      <c r="H13" s="14">
        <f>SUM(H14:H16)</f>
        <v>75818</v>
      </c>
      <c r="I13" s="14">
        <f>SUM(I14:I16)</f>
        <v>153620</v>
      </c>
      <c r="J13" s="14">
        <f>SUM(J14:J16)</f>
        <v>77923</v>
      </c>
      <c r="K13" s="63">
        <f>SUM(J13/H13*100)</f>
        <v>102.77638555488141</v>
      </c>
      <c r="L13" s="64">
        <f t="shared" si="1"/>
        <v>50.724515037104545</v>
      </c>
      <c r="N13" s="65"/>
      <c r="O13" s="65"/>
      <c r="P13" s="65"/>
    </row>
    <row r="14" spans="1:17">
      <c r="A14" s="2"/>
      <c r="B14" s="15"/>
      <c r="C14" s="16"/>
      <c r="D14" s="17"/>
      <c r="E14" s="15"/>
      <c r="F14" s="15"/>
      <c r="G14" s="21">
        <v>3212</v>
      </c>
      <c r="H14" s="22">
        <v>74169</v>
      </c>
      <c r="I14" s="22">
        <v>142200</v>
      </c>
      <c r="J14" s="22">
        <v>73083</v>
      </c>
      <c r="K14" s="66">
        <f t="shared" si="0"/>
        <v>98.535776402540137</v>
      </c>
      <c r="L14" s="66">
        <f t="shared" si="1"/>
        <v>51.394514767932485</v>
      </c>
      <c r="N14" s="65"/>
      <c r="O14" s="65"/>
      <c r="P14" s="65"/>
    </row>
    <row r="15" spans="1:17">
      <c r="A15" s="2"/>
      <c r="B15" s="15"/>
      <c r="C15" s="16"/>
      <c r="D15" s="17"/>
      <c r="E15" s="15"/>
      <c r="F15" s="15"/>
      <c r="G15" s="21">
        <v>3236</v>
      </c>
      <c r="H15" s="22">
        <v>0</v>
      </c>
      <c r="I15" s="22">
        <v>7950</v>
      </c>
      <c r="J15" s="22">
        <v>2880</v>
      </c>
      <c r="K15" s="66" t="e">
        <f t="shared" si="0"/>
        <v>#DIV/0!</v>
      </c>
      <c r="L15" s="66">
        <f t="shared" si="1"/>
        <v>36.226415094339622</v>
      </c>
      <c r="N15" s="65"/>
      <c r="O15" s="65"/>
      <c r="P15" s="65"/>
    </row>
    <row r="16" spans="1:17">
      <c r="A16" s="2"/>
      <c r="B16" s="15"/>
      <c r="C16" s="16"/>
      <c r="D16" s="17"/>
      <c r="E16" s="15"/>
      <c r="F16" s="15"/>
      <c r="G16" s="21">
        <v>3295</v>
      </c>
      <c r="H16" s="22">
        <v>1649</v>
      </c>
      <c r="I16" s="22">
        <v>3470</v>
      </c>
      <c r="J16" s="22">
        <v>1960</v>
      </c>
      <c r="K16" s="66">
        <f t="shared" si="0"/>
        <v>118.85991510006065</v>
      </c>
      <c r="L16" s="66">
        <f t="shared" si="1"/>
        <v>56.484149855907781</v>
      </c>
      <c r="N16" s="65"/>
      <c r="O16" s="65"/>
      <c r="P16" s="65"/>
    </row>
    <row r="17" spans="1:16">
      <c r="A17" s="2"/>
      <c r="B17" s="15"/>
      <c r="C17" s="10" t="s">
        <v>16</v>
      </c>
      <c r="D17" s="23"/>
      <c r="E17" s="10">
        <v>11</v>
      </c>
      <c r="F17" s="24"/>
      <c r="G17" s="25" t="s">
        <v>21</v>
      </c>
      <c r="H17" s="26">
        <f>SUM(H8+H13)</f>
        <v>2805626</v>
      </c>
      <c r="I17" s="26">
        <f>SUM(I8+I13)</f>
        <v>6051924</v>
      </c>
      <c r="J17" s="26">
        <f>SUM(J8+J13)</f>
        <v>3396424</v>
      </c>
      <c r="K17" s="141">
        <f t="shared" si="0"/>
        <v>121.05761780080454</v>
      </c>
      <c r="L17" s="68">
        <f t="shared" si="1"/>
        <v>56.121392139094937</v>
      </c>
      <c r="N17" s="65"/>
      <c r="O17" s="65"/>
      <c r="P17" s="65"/>
    </row>
    <row r="18" spans="1:16">
      <c r="A18" s="27"/>
      <c r="B18" s="1"/>
      <c r="C18" s="1"/>
      <c r="D18" s="28"/>
      <c r="E18" s="1"/>
      <c r="F18" s="1"/>
      <c r="G18" s="29"/>
      <c r="H18" s="30"/>
      <c r="I18" s="30"/>
      <c r="J18" s="30"/>
      <c r="K18" s="29"/>
      <c r="L18" s="69"/>
      <c r="N18" s="70"/>
      <c r="O18" s="70"/>
      <c r="P18" s="70"/>
    </row>
    <row r="19" spans="1:16" ht="90">
      <c r="A19" s="2"/>
      <c r="B19" s="31"/>
      <c r="C19" s="32" t="s">
        <v>22</v>
      </c>
      <c r="D19" s="33" t="s">
        <v>23</v>
      </c>
      <c r="E19" s="32">
        <v>11</v>
      </c>
      <c r="F19" s="34" t="s">
        <v>18</v>
      </c>
      <c r="G19" s="35" t="s">
        <v>20</v>
      </c>
      <c r="H19" s="36">
        <f>SUM(H20:H43)</f>
        <v>193267</v>
      </c>
      <c r="I19" s="36">
        <f>SUM(I20:I43)</f>
        <v>420700</v>
      </c>
      <c r="J19" s="36">
        <f>SUM(J20:J43)</f>
        <v>192421</v>
      </c>
      <c r="K19" s="63">
        <f>SUM(J19/H19*100)</f>
        <v>99.56226360423662</v>
      </c>
      <c r="L19" s="71">
        <f>SUM(J19/I19*100)</f>
        <v>45.738293320656048</v>
      </c>
      <c r="N19" s="65"/>
      <c r="O19" s="65"/>
      <c r="P19" s="65"/>
    </row>
    <row r="20" spans="1:16">
      <c r="A20" s="2"/>
      <c r="B20" s="31"/>
      <c r="C20" s="37"/>
      <c r="D20" s="38"/>
      <c r="E20" s="39"/>
      <c r="F20" s="40"/>
      <c r="G20" s="41">
        <v>3211</v>
      </c>
      <c r="H20" s="42">
        <v>2021</v>
      </c>
      <c r="I20" s="43">
        <v>16500</v>
      </c>
      <c r="J20" s="42">
        <v>2918</v>
      </c>
      <c r="K20" s="66">
        <f t="shared" ref="K20:K54" si="2">SUM(J20/H20*100)</f>
        <v>144.38396833250866</v>
      </c>
      <c r="L20" s="72">
        <f t="shared" ref="L20:L66" si="3">SUM(J20/I20*100)</f>
        <v>17.684848484848484</v>
      </c>
      <c r="N20" s="65"/>
      <c r="O20" s="65"/>
      <c r="P20" s="65"/>
    </row>
    <row r="21" spans="1:16">
      <c r="A21" s="2"/>
      <c r="B21" s="31"/>
      <c r="C21" s="37"/>
      <c r="D21" s="38"/>
      <c r="E21" s="39"/>
      <c r="F21" s="40"/>
      <c r="G21" s="41">
        <v>3213</v>
      </c>
      <c r="H21" s="42">
        <v>2547</v>
      </c>
      <c r="I21" s="43">
        <v>12100</v>
      </c>
      <c r="J21" s="42">
        <v>1340</v>
      </c>
      <c r="K21" s="66">
        <f t="shared" si="2"/>
        <v>52.610914801727525</v>
      </c>
      <c r="L21" s="72">
        <f t="shared" si="3"/>
        <v>11.074380165289256</v>
      </c>
      <c r="N21" s="65"/>
      <c r="O21" s="65"/>
      <c r="P21" s="65"/>
    </row>
    <row r="22" spans="1:16">
      <c r="A22" s="2"/>
      <c r="B22" s="31"/>
      <c r="C22" s="37"/>
      <c r="D22" s="38"/>
      <c r="E22" s="39"/>
      <c r="F22" s="40"/>
      <c r="G22" s="41">
        <v>3221</v>
      </c>
      <c r="H22" s="42">
        <v>8600</v>
      </c>
      <c r="I22" s="43">
        <v>15000</v>
      </c>
      <c r="J22" s="42">
        <v>14037</v>
      </c>
      <c r="K22" s="66">
        <f t="shared" si="2"/>
        <v>163.22093023255815</v>
      </c>
      <c r="L22" s="72">
        <f t="shared" si="3"/>
        <v>93.58</v>
      </c>
      <c r="N22" s="65"/>
      <c r="O22" s="65"/>
      <c r="P22" s="65"/>
    </row>
    <row r="23" spans="1:16">
      <c r="A23" s="2"/>
      <c r="B23" s="31"/>
      <c r="C23" s="37"/>
      <c r="D23" s="38"/>
      <c r="E23" s="39"/>
      <c r="F23" s="40"/>
      <c r="G23" s="41">
        <v>3222</v>
      </c>
      <c r="H23" s="42">
        <v>1547</v>
      </c>
      <c r="I23" s="43">
        <v>5000</v>
      </c>
      <c r="J23" s="42">
        <v>782</v>
      </c>
      <c r="K23" s="66">
        <f t="shared" si="2"/>
        <v>50.549450549450547</v>
      </c>
      <c r="L23" s="72">
        <f t="shared" si="3"/>
        <v>15.64</v>
      </c>
      <c r="N23" s="65"/>
      <c r="O23" s="65"/>
      <c r="P23" s="65"/>
    </row>
    <row r="24" spans="1:16">
      <c r="A24" s="2"/>
      <c r="B24" s="31"/>
      <c r="C24" s="37"/>
      <c r="D24" s="38"/>
      <c r="E24" s="39"/>
      <c r="F24" s="40"/>
      <c r="G24" s="41">
        <v>3223</v>
      </c>
      <c r="H24" s="42">
        <v>81067</v>
      </c>
      <c r="I24" s="43">
        <v>180000</v>
      </c>
      <c r="J24" s="42">
        <v>55273</v>
      </c>
      <c r="K24" s="66">
        <f t="shared" si="2"/>
        <v>68.181874252161791</v>
      </c>
      <c r="L24" s="72">
        <f t="shared" si="3"/>
        <v>30.707222222222224</v>
      </c>
      <c r="N24" s="65"/>
      <c r="O24" s="65"/>
      <c r="P24" s="65"/>
    </row>
    <row r="25" spans="1:16">
      <c r="A25" s="2"/>
      <c r="B25" s="31"/>
      <c r="C25" s="37"/>
      <c r="D25" s="38"/>
      <c r="E25" s="39"/>
      <c r="F25" s="40"/>
      <c r="G25" s="41">
        <v>3224</v>
      </c>
      <c r="H25" s="42">
        <v>1586</v>
      </c>
      <c r="I25" s="43">
        <v>5500</v>
      </c>
      <c r="J25" s="42">
        <v>5152</v>
      </c>
      <c r="K25" s="66">
        <f t="shared" si="2"/>
        <v>324.84237074401011</v>
      </c>
      <c r="L25" s="72">
        <f t="shared" si="3"/>
        <v>93.672727272727272</v>
      </c>
      <c r="N25" s="65"/>
      <c r="O25" s="65"/>
      <c r="P25" s="65"/>
    </row>
    <row r="26" spans="1:16">
      <c r="A26" s="2"/>
      <c r="B26" s="31"/>
      <c r="C26" s="37"/>
      <c r="D26" s="38"/>
      <c r="E26" s="39"/>
      <c r="F26" s="40"/>
      <c r="G26" s="41">
        <v>3225</v>
      </c>
      <c r="H26" s="43">
        <v>117</v>
      </c>
      <c r="I26" s="43">
        <v>1000</v>
      </c>
      <c r="J26" s="43">
        <v>0</v>
      </c>
      <c r="K26" s="66">
        <f t="shared" si="2"/>
        <v>0</v>
      </c>
      <c r="L26" s="72">
        <f t="shared" si="3"/>
        <v>0</v>
      </c>
      <c r="N26" s="65"/>
      <c r="O26" s="65"/>
      <c r="P26" s="65"/>
    </row>
    <row r="27" spans="1:16">
      <c r="A27" s="2"/>
      <c r="B27" s="31"/>
      <c r="C27" s="37"/>
      <c r="D27" s="38"/>
      <c r="E27" s="39"/>
      <c r="F27" s="40"/>
      <c r="G27" s="41">
        <v>3227</v>
      </c>
      <c r="H27" s="42">
        <v>2190</v>
      </c>
      <c r="I27" s="43">
        <v>2500</v>
      </c>
      <c r="J27" s="42">
        <v>2335</v>
      </c>
      <c r="K27" s="66">
        <f t="shared" si="2"/>
        <v>106.62100456621005</v>
      </c>
      <c r="L27" s="72">
        <f t="shared" si="3"/>
        <v>93.4</v>
      </c>
      <c r="N27" s="65"/>
      <c r="O27" s="65"/>
      <c r="P27" s="65"/>
    </row>
    <row r="28" spans="1:16">
      <c r="A28" s="2"/>
      <c r="B28" s="31"/>
      <c r="C28" s="37"/>
      <c r="D28" s="38"/>
      <c r="E28" s="39"/>
      <c r="F28" s="40"/>
      <c r="G28" s="41">
        <v>3231</v>
      </c>
      <c r="H28" s="42">
        <v>7199</v>
      </c>
      <c r="I28" s="43">
        <v>18600</v>
      </c>
      <c r="J28" s="42">
        <v>9296</v>
      </c>
      <c r="K28" s="66">
        <f t="shared" si="2"/>
        <v>129.12904570079178</v>
      </c>
      <c r="L28" s="72">
        <f t="shared" si="3"/>
        <v>49.978494623655912</v>
      </c>
      <c r="N28" s="65"/>
      <c r="O28" s="65"/>
      <c r="P28" s="65"/>
    </row>
    <row r="29" spans="1:16">
      <c r="A29" s="2"/>
      <c r="B29" s="31"/>
      <c r="C29" s="37"/>
      <c r="D29" s="38"/>
      <c r="E29" s="39"/>
      <c r="F29" s="40"/>
      <c r="G29" s="41">
        <v>3232</v>
      </c>
      <c r="H29" s="42">
        <v>4603</v>
      </c>
      <c r="I29" s="43">
        <v>17100</v>
      </c>
      <c r="J29" s="42">
        <v>15896</v>
      </c>
      <c r="K29" s="66">
        <f t="shared" si="2"/>
        <v>345.33999565500761</v>
      </c>
      <c r="L29" s="72">
        <f t="shared" si="3"/>
        <v>92.959064327485379</v>
      </c>
      <c r="N29" s="65"/>
      <c r="O29" s="65"/>
      <c r="P29" s="65"/>
    </row>
    <row r="30" spans="1:16">
      <c r="A30" s="2"/>
      <c r="B30" s="31"/>
      <c r="C30" s="37"/>
      <c r="D30" s="38"/>
      <c r="E30" s="39"/>
      <c r="F30" s="40"/>
      <c r="G30" s="41">
        <v>3233</v>
      </c>
      <c r="H30" s="42">
        <v>1229</v>
      </c>
      <c r="I30" s="43">
        <v>11000</v>
      </c>
      <c r="J30" s="42">
        <v>4503</v>
      </c>
      <c r="K30" s="66">
        <f t="shared" si="2"/>
        <v>366.39544344995932</v>
      </c>
      <c r="L30" s="72">
        <f t="shared" si="3"/>
        <v>40.936363636363637</v>
      </c>
      <c r="N30" s="65"/>
      <c r="O30" s="65"/>
      <c r="P30" s="65"/>
    </row>
    <row r="31" spans="1:16">
      <c r="A31" s="2"/>
      <c r="B31" s="31"/>
      <c r="C31" s="37"/>
      <c r="D31" s="38"/>
      <c r="E31" s="39"/>
      <c r="F31" s="40"/>
      <c r="G31" s="41">
        <v>3234</v>
      </c>
      <c r="H31" s="42">
        <v>26339</v>
      </c>
      <c r="I31" s="43">
        <v>47000</v>
      </c>
      <c r="J31" s="42">
        <v>17808</v>
      </c>
      <c r="K31" s="66">
        <f t="shared" si="2"/>
        <v>67.610767303238532</v>
      </c>
      <c r="L31" s="72">
        <f t="shared" si="3"/>
        <v>37.889361702127658</v>
      </c>
      <c r="N31" s="65"/>
      <c r="O31" s="65"/>
      <c r="P31" s="65"/>
    </row>
    <row r="32" spans="1:16">
      <c r="A32" s="2"/>
      <c r="B32" s="31"/>
      <c r="C32" s="37"/>
      <c r="D32" s="38"/>
      <c r="E32" s="39"/>
      <c r="F32" s="40"/>
      <c r="G32" s="41">
        <v>3235</v>
      </c>
      <c r="H32" s="42">
        <v>2130</v>
      </c>
      <c r="I32" s="43">
        <v>5100</v>
      </c>
      <c r="J32" s="42">
        <v>3238</v>
      </c>
      <c r="K32" s="66">
        <f t="shared" si="2"/>
        <v>152.01877934272301</v>
      </c>
      <c r="L32" s="72">
        <f t="shared" si="3"/>
        <v>63.490196078431374</v>
      </c>
      <c r="N32" s="65"/>
      <c r="O32" s="65"/>
      <c r="P32" s="65"/>
    </row>
    <row r="33" spans="1:16">
      <c r="A33" s="2"/>
      <c r="B33" s="31"/>
      <c r="C33" s="37"/>
      <c r="D33" s="38"/>
      <c r="E33" s="39"/>
      <c r="F33" s="40"/>
      <c r="G33" s="41">
        <v>3236</v>
      </c>
      <c r="H33" s="43">
        <v>0</v>
      </c>
      <c r="I33" s="43">
        <v>500</v>
      </c>
      <c r="J33" s="43">
        <v>0</v>
      </c>
      <c r="K33" s="66" t="e">
        <f t="shared" si="2"/>
        <v>#DIV/0!</v>
      </c>
      <c r="L33" s="72">
        <f t="shared" si="3"/>
        <v>0</v>
      </c>
      <c r="N33" s="65"/>
      <c r="O33" s="65"/>
      <c r="P33" s="65"/>
    </row>
    <row r="34" spans="1:16">
      <c r="A34" s="2"/>
      <c r="B34" s="31"/>
      <c r="C34" s="37"/>
      <c r="D34" s="38"/>
      <c r="E34" s="39"/>
      <c r="F34" s="40"/>
      <c r="G34" s="41">
        <v>3237</v>
      </c>
      <c r="H34" s="42">
        <v>37427</v>
      </c>
      <c r="I34" s="43">
        <v>60200</v>
      </c>
      <c r="J34" s="42">
        <v>37244</v>
      </c>
      <c r="K34" s="66">
        <f t="shared" si="2"/>
        <v>99.511048173778292</v>
      </c>
      <c r="L34" s="72">
        <f t="shared" si="3"/>
        <v>61.867109634551497</v>
      </c>
      <c r="N34" s="65"/>
      <c r="O34" s="65"/>
      <c r="P34" s="65"/>
    </row>
    <row r="35" spans="1:16">
      <c r="A35" s="2"/>
      <c r="B35" s="31"/>
      <c r="C35" s="37"/>
      <c r="D35" s="38"/>
      <c r="E35" s="39"/>
      <c r="F35" s="40"/>
      <c r="G35" s="41">
        <v>3238</v>
      </c>
      <c r="H35" s="42">
        <v>3949</v>
      </c>
      <c r="I35" s="43">
        <v>7100</v>
      </c>
      <c r="J35" s="42">
        <v>4075</v>
      </c>
      <c r="K35" s="66">
        <f t="shared" si="2"/>
        <v>103.19068118511015</v>
      </c>
      <c r="L35" s="72">
        <f t="shared" si="3"/>
        <v>57.394366197183103</v>
      </c>
      <c r="N35" s="65"/>
      <c r="O35" s="65"/>
      <c r="P35" s="65"/>
    </row>
    <row r="36" spans="1:16">
      <c r="A36" s="2"/>
      <c r="B36" s="31"/>
      <c r="C36" s="37"/>
      <c r="D36" s="38"/>
      <c r="E36" s="39"/>
      <c r="F36" s="40"/>
      <c r="G36" s="41">
        <v>3239</v>
      </c>
      <c r="H36" s="42">
        <v>3437</v>
      </c>
      <c r="I36" s="43">
        <v>5500</v>
      </c>
      <c r="J36" s="42">
        <v>7936</v>
      </c>
      <c r="K36" s="66">
        <f t="shared" si="2"/>
        <v>230.89903986034329</v>
      </c>
      <c r="L36" s="72">
        <f t="shared" si="3"/>
        <v>144.29090909090908</v>
      </c>
      <c r="N36" s="65"/>
      <c r="O36" s="65"/>
      <c r="P36" s="65"/>
    </row>
    <row r="37" spans="1:16">
      <c r="A37" s="2"/>
      <c r="B37" s="31"/>
      <c r="C37" s="37"/>
      <c r="D37" s="38"/>
      <c r="E37" s="39"/>
      <c r="F37" s="40"/>
      <c r="G37" s="41">
        <v>3241</v>
      </c>
      <c r="H37" s="43">
        <v>0</v>
      </c>
      <c r="I37" s="43">
        <v>900</v>
      </c>
      <c r="J37" s="43">
        <v>0</v>
      </c>
      <c r="K37" s="66" t="e">
        <f t="shared" si="2"/>
        <v>#DIV/0!</v>
      </c>
      <c r="L37" s="72">
        <f t="shared" si="3"/>
        <v>0</v>
      </c>
      <c r="N37" s="65"/>
      <c r="O37" s="65"/>
      <c r="P37" s="65"/>
    </row>
    <row r="38" spans="1:16">
      <c r="A38" s="2"/>
      <c r="B38" s="31"/>
      <c r="C38" s="37"/>
      <c r="D38" s="38"/>
      <c r="E38" s="39"/>
      <c r="F38" s="40"/>
      <c r="G38" s="41">
        <v>3292</v>
      </c>
      <c r="H38" s="42">
        <v>5055</v>
      </c>
      <c r="I38" s="43">
        <v>5900</v>
      </c>
      <c r="J38" s="42">
        <v>8910</v>
      </c>
      <c r="K38" s="66">
        <f t="shared" si="2"/>
        <v>176.26112759643917</v>
      </c>
      <c r="L38" s="72">
        <f t="shared" si="3"/>
        <v>151.01694915254237</v>
      </c>
      <c r="N38" s="65"/>
      <c r="O38" s="65"/>
      <c r="P38" s="65"/>
    </row>
    <row r="39" spans="1:16">
      <c r="A39" s="2"/>
      <c r="B39" s="31"/>
      <c r="C39" s="37"/>
      <c r="D39" s="38"/>
      <c r="E39" s="39"/>
      <c r="F39" s="40"/>
      <c r="G39" s="41">
        <v>3293</v>
      </c>
      <c r="H39" s="42">
        <v>150</v>
      </c>
      <c r="I39" s="43">
        <v>900</v>
      </c>
      <c r="J39" s="42">
        <v>0</v>
      </c>
      <c r="K39" s="66">
        <f t="shared" si="2"/>
        <v>0</v>
      </c>
      <c r="L39" s="72">
        <f t="shared" si="3"/>
        <v>0</v>
      </c>
      <c r="N39" s="65"/>
      <c r="O39" s="65"/>
      <c r="P39" s="65"/>
    </row>
    <row r="40" spans="1:16">
      <c r="A40" s="2"/>
      <c r="B40" s="31"/>
      <c r="C40" s="37"/>
      <c r="D40" s="38"/>
      <c r="E40" s="39"/>
      <c r="F40" s="40"/>
      <c r="G40" s="41">
        <v>3294</v>
      </c>
      <c r="H40" s="42">
        <v>1997</v>
      </c>
      <c r="I40" s="43">
        <v>2100</v>
      </c>
      <c r="J40" s="42">
        <v>1577</v>
      </c>
      <c r="K40" s="66">
        <f t="shared" si="2"/>
        <v>78.968452679018526</v>
      </c>
      <c r="L40" s="72">
        <f t="shared" si="3"/>
        <v>75.095238095238088</v>
      </c>
      <c r="N40" s="65"/>
      <c r="O40" s="65"/>
      <c r="P40" s="65"/>
    </row>
    <row r="41" spans="1:16">
      <c r="A41" s="2"/>
      <c r="B41" s="31"/>
      <c r="C41" s="37"/>
      <c r="D41" s="38"/>
      <c r="E41" s="39"/>
      <c r="F41" s="40"/>
      <c r="G41" s="41">
        <v>3295</v>
      </c>
      <c r="H41" s="42">
        <v>77</v>
      </c>
      <c r="I41" s="43">
        <v>700</v>
      </c>
      <c r="J41" s="42">
        <v>0</v>
      </c>
      <c r="K41" s="66">
        <f t="shared" si="2"/>
        <v>0</v>
      </c>
      <c r="L41" s="72">
        <f t="shared" si="3"/>
        <v>0</v>
      </c>
      <c r="N41" s="65"/>
      <c r="O41" s="65"/>
      <c r="P41" s="65"/>
    </row>
    <row r="42" spans="1:16">
      <c r="A42" s="2"/>
      <c r="B42" s="31"/>
      <c r="C42" s="37"/>
      <c r="D42" s="38"/>
      <c r="E42" s="39"/>
      <c r="F42" s="40"/>
      <c r="G42" s="41">
        <v>3296</v>
      </c>
      <c r="H42" s="43">
        <v>0</v>
      </c>
      <c r="I42" s="43">
        <v>0</v>
      </c>
      <c r="J42" s="43">
        <v>0</v>
      </c>
      <c r="K42" s="66" t="e">
        <f t="shared" si="2"/>
        <v>#DIV/0!</v>
      </c>
      <c r="L42" s="72" t="e">
        <f t="shared" si="3"/>
        <v>#DIV/0!</v>
      </c>
      <c r="N42" s="65"/>
      <c r="O42" s="65"/>
      <c r="P42" s="65"/>
    </row>
    <row r="43" spans="1:16">
      <c r="A43" s="2"/>
      <c r="B43" s="31"/>
      <c r="C43" s="37"/>
      <c r="D43" s="38"/>
      <c r="E43" s="39"/>
      <c r="F43" s="40"/>
      <c r="G43" s="41">
        <v>3299</v>
      </c>
      <c r="H43" s="43">
        <v>0</v>
      </c>
      <c r="I43" s="43">
        <v>500</v>
      </c>
      <c r="J43" s="43">
        <v>101</v>
      </c>
      <c r="K43" s="66" t="e">
        <f t="shared" si="2"/>
        <v>#DIV/0!</v>
      </c>
      <c r="L43" s="72">
        <f t="shared" si="3"/>
        <v>20.200000000000003</v>
      </c>
      <c r="N43" s="65"/>
      <c r="O43" s="65"/>
      <c r="P43" s="65"/>
    </row>
    <row r="44" spans="1:16">
      <c r="A44" s="2"/>
      <c r="C44" s="16"/>
      <c r="D44" s="17"/>
      <c r="E44" s="15"/>
      <c r="F44" s="15"/>
      <c r="G44" s="35" t="s">
        <v>24</v>
      </c>
      <c r="H44" s="36">
        <f>H45</f>
        <v>1409</v>
      </c>
      <c r="I44" s="36">
        <f>I45</f>
        <v>2650</v>
      </c>
      <c r="J44" s="36">
        <f>J45</f>
        <v>1706</v>
      </c>
      <c r="K44" s="63">
        <f>SUM(J44/H44*100)</f>
        <v>121.07877927608233</v>
      </c>
      <c r="L44" s="71">
        <f t="shared" si="3"/>
        <v>64.377358490566039</v>
      </c>
      <c r="N44" s="65"/>
      <c r="O44" s="65"/>
      <c r="P44" s="65"/>
    </row>
    <row r="45" spans="1:16">
      <c r="A45" s="2"/>
      <c r="C45" s="16"/>
      <c r="D45" s="17"/>
      <c r="E45" s="15"/>
      <c r="F45" s="15"/>
      <c r="G45" s="44">
        <v>3431</v>
      </c>
      <c r="H45" s="42">
        <v>1409</v>
      </c>
      <c r="I45" s="73">
        <v>2650</v>
      </c>
      <c r="J45" s="42">
        <v>1706</v>
      </c>
      <c r="K45" s="66">
        <f t="shared" si="2"/>
        <v>121.07877927608233</v>
      </c>
      <c r="L45" s="72">
        <f t="shared" si="3"/>
        <v>64.377358490566039</v>
      </c>
      <c r="N45" s="65"/>
      <c r="O45" s="65"/>
      <c r="P45" s="65"/>
    </row>
    <row r="46" spans="1:16">
      <c r="A46" s="2"/>
      <c r="C46" s="16"/>
      <c r="D46" s="17"/>
      <c r="E46" s="15"/>
      <c r="F46" s="15"/>
      <c r="G46" s="45" t="s">
        <v>25</v>
      </c>
      <c r="H46" s="36">
        <f>SUM(H47:H53)</f>
        <v>13407</v>
      </c>
      <c r="I46" s="36">
        <f>SUM(I47:I53)</f>
        <v>105853</v>
      </c>
      <c r="J46" s="36">
        <f>SUM(J47:J53)</f>
        <v>49568</v>
      </c>
      <c r="K46" s="63">
        <f>SUM(J46/H46*100)</f>
        <v>369.71731185201759</v>
      </c>
      <c r="L46" s="71">
        <f t="shared" si="3"/>
        <v>46.827203763710052</v>
      </c>
      <c r="N46" s="65"/>
      <c r="O46" s="65"/>
      <c r="P46" s="65"/>
    </row>
    <row r="47" spans="1:16">
      <c r="A47" s="2"/>
      <c r="C47" s="16"/>
      <c r="D47" s="17"/>
      <c r="E47" s="15"/>
      <c r="F47" s="15"/>
      <c r="G47" s="46">
        <v>4221</v>
      </c>
      <c r="H47" s="42">
        <v>9965</v>
      </c>
      <c r="I47" s="47">
        <v>39100</v>
      </c>
      <c r="J47" s="42">
        <v>37208</v>
      </c>
      <c r="K47" s="66">
        <f t="shared" si="2"/>
        <v>373.38685398896138</v>
      </c>
      <c r="L47" s="72">
        <f t="shared" si="3"/>
        <v>95.161125319693099</v>
      </c>
      <c r="N47" s="65"/>
      <c r="O47" s="65"/>
      <c r="P47" s="65"/>
    </row>
    <row r="48" spans="1:16">
      <c r="A48" s="2"/>
      <c r="C48" s="16"/>
      <c r="D48" s="17"/>
      <c r="E48" s="15"/>
      <c r="F48" s="15"/>
      <c r="G48" s="46">
        <v>4222</v>
      </c>
      <c r="H48" s="47">
        <v>0</v>
      </c>
      <c r="I48" s="47">
        <v>2153</v>
      </c>
      <c r="J48" s="47">
        <v>0</v>
      </c>
      <c r="K48" s="66" t="e">
        <f t="shared" si="2"/>
        <v>#DIV/0!</v>
      </c>
      <c r="L48" s="72">
        <f t="shared" si="3"/>
        <v>0</v>
      </c>
      <c r="N48" s="65"/>
      <c r="O48" s="65"/>
      <c r="P48" s="65"/>
    </row>
    <row r="49" spans="1:16">
      <c r="A49" s="2"/>
      <c r="C49" s="16"/>
      <c r="D49" s="17"/>
      <c r="E49" s="15"/>
      <c r="F49" s="15"/>
      <c r="G49" s="46">
        <v>4223</v>
      </c>
      <c r="H49" s="42">
        <v>1462</v>
      </c>
      <c r="I49" s="47">
        <v>3000</v>
      </c>
      <c r="J49" s="42">
        <v>7906</v>
      </c>
      <c r="K49" s="66">
        <f t="shared" si="2"/>
        <v>540.76607387140905</v>
      </c>
      <c r="L49" s="72">
        <f t="shared" si="3"/>
        <v>263.53333333333336</v>
      </c>
      <c r="N49" s="65"/>
      <c r="O49" s="65"/>
      <c r="P49" s="65"/>
    </row>
    <row r="50" spans="1:16">
      <c r="A50" s="2"/>
      <c r="C50" s="16"/>
      <c r="D50" s="17"/>
      <c r="E50" s="15"/>
      <c r="F50" s="15"/>
      <c r="G50" s="46">
        <v>4224</v>
      </c>
      <c r="H50" s="42">
        <v>1980</v>
      </c>
      <c r="I50" s="47">
        <v>35400</v>
      </c>
      <c r="J50" s="42">
        <v>2869</v>
      </c>
      <c r="K50" s="66">
        <f t="shared" si="2"/>
        <v>144.8989898989899</v>
      </c>
      <c r="L50" s="72">
        <f t="shared" si="3"/>
        <v>8.1045197740112993</v>
      </c>
      <c r="N50" s="65"/>
      <c r="O50" s="65"/>
      <c r="P50" s="65"/>
    </row>
    <row r="51" spans="1:16">
      <c r="A51" s="2"/>
      <c r="C51" s="16"/>
      <c r="D51" s="17"/>
      <c r="E51" s="15"/>
      <c r="F51" s="15"/>
      <c r="G51" s="46">
        <v>4227</v>
      </c>
      <c r="H51" s="47">
        <v>0</v>
      </c>
      <c r="I51" s="47">
        <v>0</v>
      </c>
      <c r="J51" s="47">
        <v>1585</v>
      </c>
      <c r="K51" s="66" t="e">
        <f t="shared" si="2"/>
        <v>#DIV/0!</v>
      </c>
      <c r="L51" s="72" t="e">
        <f t="shared" si="3"/>
        <v>#DIV/0!</v>
      </c>
      <c r="N51" s="65"/>
      <c r="O51" s="65"/>
      <c r="P51" s="65"/>
    </row>
    <row r="52" spans="1:16">
      <c r="A52" s="2"/>
      <c r="C52" s="16"/>
      <c r="D52" s="17"/>
      <c r="E52" s="15"/>
      <c r="F52" s="15"/>
      <c r="G52" s="46">
        <v>4241</v>
      </c>
      <c r="H52" s="47">
        <v>0</v>
      </c>
      <c r="I52" s="47">
        <v>1200</v>
      </c>
      <c r="J52" s="47">
        <v>0</v>
      </c>
      <c r="K52" s="66" t="e">
        <f t="shared" si="2"/>
        <v>#DIV/0!</v>
      </c>
      <c r="L52" s="72">
        <f t="shared" si="3"/>
        <v>0</v>
      </c>
      <c r="N52" s="65"/>
      <c r="O52" s="65"/>
      <c r="P52" s="65"/>
    </row>
    <row r="53" spans="1:16">
      <c r="A53" s="2"/>
      <c r="C53" s="16"/>
      <c r="D53" s="17"/>
      <c r="E53" s="15"/>
      <c r="F53" s="15"/>
      <c r="G53" s="46">
        <v>4262</v>
      </c>
      <c r="H53" s="47">
        <v>0</v>
      </c>
      <c r="I53" s="47">
        <v>25000</v>
      </c>
      <c r="J53" s="47">
        <v>0</v>
      </c>
      <c r="K53" s="66" t="e">
        <f t="shared" si="2"/>
        <v>#DIV/0!</v>
      </c>
      <c r="L53" s="72">
        <f t="shared" si="3"/>
        <v>0</v>
      </c>
      <c r="N53" s="65"/>
      <c r="O53" s="65"/>
      <c r="P53" s="65"/>
    </row>
    <row r="54" spans="1:16">
      <c r="A54" s="2"/>
      <c r="C54" s="32" t="s">
        <v>22</v>
      </c>
      <c r="D54" s="48"/>
      <c r="E54" s="32">
        <v>11</v>
      </c>
      <c r="F54" s="49"/>
      <c r="G54" s="50" t="s">
        <v>21</v>
      </c>
      <c r="H54" s="51">
        <f>SUM(H19+H44+H46)</f>
        <v>208083</v>
      </c>
      <c r="I54" s="51">
        <f>SUM(I19+I44+I46)</f>
        <v>529203</v>
      </c>
      <c r="J54" s="51">
        <f>SUM(J19+J44+J46)</f>
        <v>243695</v>
      </c>
      <c r="K54" s="144">
        <f t="shared" si="2"/>
        <v>117.1143245724062</v>
      </c>
      <c r="L54" s="74">
        <f t="shared" si="3"/>
        <v>46.049436605612591</v>
      </c>
      <c r="N54" s="65"/>
      <c r="O54" s="65"/>
      <c r="P54" s="65"/>
    </row>
    <row r="55" spans="1:16">
      <c r="A55" s="28"/>
      <c r="D55" s="28"/>
      <c r="G55" s="29"/>
      <c r="H55" s="30"/>
      <c r="I55" s="30"/>
      <c r="J55" s="30"/>
      <c r="K55" s="29"/>
      <c r="L55" s="69"/>
      <c r="N55" s="75"/>
      <c r="O55" s="75"/>
      <c r="P55" s="75"/>
    </row>
    <row r="56" spans="1:16" ht="45">
      <c r="A56" s="2"/>
      <c r="C56" s="52" t="s">
        <v>26</v>
      </c>
      <c r="D56" s="53" t="s">
        <v>27</v>
      </c>
      <c r="E56" s="52">
        <v>11</v>
      </c>
      <c r="F56" s="34" t="s">
        <v>18</v>
      </c>
      <c r="G56" s="35">
        <v>31</v>
      </c>
      <c r="H56" s="36">
        <f>SUM(H57:H58)</f>
        <v>3810</v>
      </c>
      <c r="I56" s="36">
        <f>SUM(I57:I58)</f>
        <v>0</v>
      </c>
      <c r="J56" s="36">
        <f>SUM(J57:J58)</f>
        <v>0</v>
      </c>
      <c r="K56" s="63">
        <f>SUM(J56/H56*100)</f>
        <v>0</v>
      </c>
      <c r="L56" s="71" t="e">
        <f t="shared" si="3"/>
        <v>#DIV/0!</v>
      </c>
      <c r="N56" s="65"/>
      <c r="O56" s="65"/>
      <c r="P56" s="65"/>
    </row>
    <row r="57" spans="1:16">
      <c r="A57" s="2"/>
      <c r="C57" s="16"/>
      <c r="D57" s="17"/>
      <c r="E57" s="15"/>
      <c r="F57" s="15"/>
      <c r="G57" s="41">
        <v>3111</v>
      </c>
      <c r="H57" s="22">
        <v>3251</v>
      </c>
      <c r="I57" s="22">
        <v>0</v>
      </c>
      <c r="J57" s="22">
        <v>0</v>
      </c>
      <c r="K57" s="66">
        <f t="shared" ref="K57:K58" si="4">SUM(J57/H57*100)</f>
        <v>0</v>
      </c>
      <c r="L57" s="72" t="e">
        <f t="shared" si="3"/>
        <v>#DIV/0!</v>
      </c>
      <c r="N57" s="65"/>
      <c r="O57" s="65"/>
      <c r="P57" s="65"/>
    </row>
    <row r="58" spans="1:16">
      <c r="A58" s="2"/>
      <c r="C58" s="16"/>
      <c r="D58" s="17"/>
      <c r="E58" s="15"/>
      <c r="F58" s="15"/>
      <c r="G58" s="41">
        <v>3132</v>
      </c>
      <c r="H58" s="22">
        <v>559</v>
      </c>
      <c r="I58" s="22">
        <v>0</v>
      </c>
      <c r="J58" s="22">
        <v>0</v>
      </c>
      <c r="K58" s="66">
        <f t="shared" si="4"/>
        <v>0</v>
      </c>
      <c r="L58" s="72" t="e">
        <f t="shared" si="3"/>
        <v>#DIV/0!</v>
      </c>
      <c r="N58" s="65"/>
      <c r="O58" s="65"/>
      <c r="P58" s="65"/>
    </row>
    <row r="59" spans="1:16">
      <c r="A59" s="2"/>
      <c r="C59" s="16"/>
      <c r="D59" s="17"/>
      <c r="E59" s="15"/>
      <c r="F59" s="15"/>
      <c r="G59" s="35" t="s">
        <v>20</v>
      </c>
      <c r="H59" s="36">
        <f>SUM(H60:H61)</f>
        <v>3330</v>
      </c>
      <c r="I59" s="36">
        <f>SUM(I60:I61)</f>
        <v>0</v>
      </c>
      <c r="J59" s="36">
        <f>SUM(J60:J61)</f>
        <v>0</v>
      </c>
      <c r="K59" s="63">
        <f>SUM(J59/H59*100)</f>
        <v>0</v>
      </c>
      <c r="L59" s="71" t="e">
        <f t="shared" si="3"/>
        <v>#DIV/0!</v>
      </c>
      <c r="N59" s="65"/>
      <c r="O59" s="65"/>
      <c r="P59" s="65"/>
    </row>
    <row r="60" spans="1:16">
      <c r="A60" s="2"/>
      <c r="C60" s="16"/>
      <c r="D60" s="17"/>
      <c r="E60" s="15"/>
      <c r="F60" s="15"/>
      <c r="G60" s="41">
        <v>3295</v>
      </c>
      <c r="H60" s="22">
        <v>431</v>
      </c>
      <c r="I60" s="22">
        <v>0</v>
      </c>
      <c r="J60" s="22">
        <v>0</v>
      </c>
      <c r="K60" s="66">
        <f t="shared" ref="K60:K61" si="5">SUM(J60/H60*100)</f>
        <v>0</v>
      </c>
      <c r="L60" s="72" t="e">
        <f t="shared" si="3"/>
        <v>#DIV/0!</v>
      </c>
      <c r="N60" s="65"/>
      <c r="O60" s="65"/>
      <c r="P60" s="65"/>
    </row>
    <row r="61" spans="1:16">
      <c r="A61" s="2"/>
      <c r="C61" s="16"/>
      <c r="D61" s="17"/>
      <c r="E61" s="15"/>
      <c r="F61" s="15"/>
      <c r="G61" s="41">
        <v>3296</v>
      </c>
      <c r="H61" s="22">
        <v>2899</v>
      </c>
      <c r="I61" s="22">
        <v>0</v>
      </c>
      <c r="J61" s="22">
        <v>0</v>
      </c>
      <c r="K61" s="66">
        <f t="shared" si="5"/>
        <v>0</v>
      </c>
      <c r="L61" s="72" t="e">
        <f t="shared" si="3"/>
        <v>#DIV/0!</v>
      </c>
      <c r="N61" s="65"/>
      <c r="O61" s="65"/>
      <c r="P61" s="65"/>
    </row>
    <row r="62" spans="1:16">
      <c r="A62" s="2"/>
      <c r="C62" s="16"/>
      <c r="D62" s="17"/>
      <c r="E62" s="15"/>
      <c r="F62" s="15"/>
      <c r="G62" s="35" t="s">
        <v>24</v>
      </c>
      <c r="H62" s="36">
        <f>H63</f>
        <v>1439</v>
      </c>
      <c r="I62" s="36">
        <f>I63</f>
        <v>0</v>
      </c>
      <c r="J62" s="36">
        <f>J63</f>
        <v>0</v>
      </c>
      <c r="K62" s="63">
        <f>SUM(J62/H62*100)</f>
        <v>0</v>
      </c>
      <c r="L62" s="71" t="e">
        <f t="shared" si="3"/>
        <v>#DIV/0!</v>
      </c>
      <c r="N62" s="65"/>
      <c r="O62" s="65"/>
      <c r="P62" s="65"/>
    </row>
    <row r="63" spans="1:16">
      <c r="A63" s="2"/>
      <c r="C63" s="16"/>
      <c r="D63" s="17"/>
      <c r="E63" s="15"/>
      <c r="F63" s="15"/>
      <c r="G63" s="41">
        <v>3433</v>
      </c>
      <c r="H63" s="22">
        <v>1439</v>
      </c>
      <c r="I63" s="22">
        <v>0</v>
      </c>
      <c r="J63" s="22">
        <v>0</v>
      </c>
      <c r="K63" s="66">
        <f t="shared" ref="K63:K64" si="6">SUM(J63/H63*100)</f>
        <v>0</v>
      </c>
      <c r="L63" s="72" t="e">
        <f t="shared" si="3"/>
        <v>#DIV/0!</v>
      </c>
      <c r="N63" s="65"/>
      <c r="O63" s="65"/>
      <c r="P63" s="65"/>
    </row>
    <row r="64" spans="1:16">
      <c r="A64" s="2"/>
      <c r="C64" s="52" t="s">
        <v>26</v>
      </c>
      <c r="D64" s="54"/>
      <c r="E64" s="52">
        <v>11</v>
      </c>
      <c r="F64" s="55"/>
      <c r="G64" s="56" t="s">
        <v>21</v>
      </c>
      <c r="H64" s="57">
        <f>SUM(H56+H59+H62)</f>
        <v>8579</v>
      </c>
      <c r="I64" s="57">
        <f>SUM(I56+I59+I62)</f>
        <v>0</v>
      </c>
      <c r="J64" s="57">
        <f>SUM(J56+J59+J62)</f>
        <v>0</v>
      </c>
      <c r="K64" s="145">
        <f t="shared" si="6"/>
        <v>0</v>
      </c>
      <c r="L64" s="149" t="e">
        <f t="shared" si="3"/>
        <v>#DIV/0!</v>
      </c>
      <c r="N64" s="65"/>
      <c r="O64" s="65"/>
      <c r="P64" s="65"/>
    </row>
    <row r="65" spans="1:16">
      <c r="A65" s="28"/>
      <c r="D65" s="28"/>
      <c r="G65" s="29"/>
      <c r="H65" s="30"/>
      <c r="I65" s="30"/>
      <c r="J65" s="30"/>
      <c r="K65" s="29"/>
      <c r="L65" s="69"/>
      <c r="N65" s="75"/>
      <c r="O65" s="75"/>
      <c r="P65" s="75"/>
    </row>
    <row r="66" spans="1:16" ht="60">
      <c r="A66" s="2"/>
      <c r="C66" s="76" t="s">
        <v>28</v>
      </c>
      <c r="D66" s="77" t="s">
        <v>29</v>
      </c>
      <c r="E66" s="76">
        <v>11</v>
      </c>
      <c r="F66" s="34" t="s">
        <v>18</v>
      </c>
      <c r="G66" s="35">
        <v>32</v>
      </c>
      <c r="H66" s="36">
        <f>H67</f>
        <v>1041</v>
      </c>
      <c r="I66" s="36">
        <f>I67</f>
        <v>0</v>
      </c>
      <c r="J66" s="36">
        <f>J67</f>
        <v>2873</v>
      </c>
      <c r="K66" s="63">
        <f>SUM(J66/H66*100)</f>
        <v>275.98463016330453</v>
      </c>
      <c r="L66" s="71" t="e">
        <f t="shared" si="3"/>
        <v>#DIV/0!</v>
      </c>
      <c r="N66" s="65"/>
      <c r="O66" s="65"/>
      <c r="P66" s="65"/>
    </row>
    <row r="67" spans="1:16">
      <c r="A67" s="2"/>
      <c r="C67" s="37"/>
      <c r="D67" s="38"/>
      <c r="E67" s="39"/>
      <c r="F67" s="38"/>
      <c r="G67" s="78">
        <v>3299</v>
      </c>
      <c r="H67" s="79">
        <v>1041</v>
      </c>
      <c r="I67" s="79">
        <v>0</v>
      </c>
      <c r="J67" s="79">
        <v>2873</v>
      </c>
      <c r="K67" s="66">
        <f t="shared" ref="K67:K68" si="7">SUM(J67/H67*100)</f>
        <v>275.98463016330453</v>
      </c>
      <c r="L67" s="72" t="e">
        <f>SUM(J67/I67*100)</f>
        <v>#DIV/0!</v>
      </c>
      <c r="N67" s="65"/>
      <c r="O67" s="65"/>
      <c r="P67" s="65"/>
    </row>
    <row r="68" spans="1:16">
      <c r="A68" s="2"/>
      <c r="C68" s="76" t="s">
        <v>28</v>
      </c>
      <c r="D68" s="80"/>
      <c r="E68" s="76">
        <v>11</v>
      </c>
      <c r="F68" s="80"/>
      <c r="G68" s="81" t="s">
        <v>21</v>
      </c>
      <c r="H68" s="82">
        <f>H66</f>
        <v>1041</v>
      </c>
      <c r="I68" s="82">
        <f>I66</f>
        <v>0</v>
      </c>
      <c r="J68" s="82">
        <f>J66</f>
        <v>2873</v>
      </c>
      <c r="K68" s="146">
        <f t="shared" si="7"/>
        <v>275.98463016330453</v>
      </c>
      <c r="L68" s="150" t="e">
        <f>SUM(J68/I68*100)</f>
        <v>#DIV/0!</v>
      </c>
      <c r="N68" s="65"/>
      <c r="O68" s="65"/>
      <c r="P68" s="65"/>
    </row>
    <row r="69" spans="1:16">
      <c r="A69" s="28"/>
      <c r="C69" s="39"/>
      <c r="D69" s="38"/>
      <c r="E69" s="39"/>
      <c r="F69" s="38"/>
      <c r="G69" s="29"/>
      <c r="H69" s="30"/>
      <c r="I69" s="30"/>
      <c r="J69" s="30"/>
      <c r="K69" s="29"/>
      <c r="L69" s="69"/>
      <c r="N69" s="75"/>
      <c r="O69" s="75"/>
      <c r="P69" s="75"/>
    </row>
    <row r="70" spans="1:16" ht="75">
      <c r="A70" s="2"/>
      <c r="C70" s="83" t="s">
        <v>30</v>
      </c>
      <c r="D70" s="84" t="s">
        <v>31</v>
      </c>
      <c r="E70" s="83">
        <v>51</v>
      </c>
      <c r="F70" s="12" t="s">
        <v>32</v>
      </c>
      <c r="G70" s="35">
        <v>31</v>
      </c>
      <c r="H70" s="36">
        <f>H71</f>
        <v>0</v>
      </c>
      <c r="I70" s="36">
        <f>SUM(I71:I71:I73)</f>
        <v>40775</v>
      </c>
      <c r="J70" s="36">
        <f>SUM(J71:J71:J73)</f>
        <v>22643</v>
      </c>
      <c r="K70" s="142" t="e">
        <f t="shared" ref="K70:K74" si="8">SUM(J70/H70*100)</f>
        <v>#DIV/0!</v>
      </c>
      <c r="L70" s="71">
        <f>SUM(J70/I70*100)</f>
        <v>55.531575720416924</v>
      </c>
      <c r="N70" s="65"/>
      <c r="O70" s="65"/>
      <c r="P70" s="65"/>
    </row>
    <row r="71" spans="1:16">
      <c r="A71" s="2"/>
      <c r="C71" s="37"/>
      <c r="D71" s="28"/>
      <c r="E71" s="39"/>
      <c r="F71" s="85"/>
      <c r="G71" s="41">
        <v>3111</v>
      </c>
      <c r="H71" s="22">
        <v>0</v>
      </c>
      <c r="I71" s="22">
        <v>35000</v>
      </c>
      <c r="J71" s="22">
        <v>21243</v>
      </c>
      <c r="K71" s="66" t="e">
        <f t="shared" si="8"/>
        <v>#DIV/0!</v>
      </c>
      <c r="L71" s="72">
        <f t="shared" ref="L71:L76" si="9">SUM(J71/I71*100)</f>
        <v>60.694285714285712</v>
      </c>
      <c r="N71" s="99"/>
      <c r="O71" s="65"/>
      <c r="P71" s="65"/>
    </row>
    <row r="72" spans="1:16">
      <c r="A72" s="2"/>
      <c r="C72" s="37"/>
      <c r="D72" s="28"/>
      <c r="E72" s="39"/>
      <c r="F72" s="85"/>
      <c r="G72" s="18">
        <v>3121</v>
      </c>
      <c r="H72" s="22">
        <v>0</v>
      </c>
      <c r="I72" s="22">
        <v>0</v>
      </c>
      <c r="J72" s="22">
        <v>1400</v>
      </c>
      <c r="K72" s="66" t="e">
        <f t="shared" si="8"/>
        <v>#DIV/0!</v>
      </c>
      <c r="L72" s="72" t="e">
        <f t="shared" si="9"/>
        <v>#DIV/0!</v>
      </c>
      <c r="N72" s="99"/>
      <c r="O72" s="65"/>
      <c r="P72" s="65"/>
    </row>
    <row r="73" spans="1:16">
      <c r="A73" s="2"/>
      <c r="C73" s="37"/>
      <c r="D73" s="28"/>
      <c r="E73" s="39"/>
      <c r="F73" s="85"/>
      <c r="G73" s="18">
        <v>3132</v>
      </c>
      <c r="H73" s="22">
        <v>0</v>
      </c>
      <c r="I73" s="22">
        <v>5775</v>
      </c>
      <c r="J73" s="22">
        <v>0</v>
      </c>
      <c r="K73" s="66" t="e">
        <f t="shared" si="8"/>
        <v>#DIV/0!</v>
      </c>
      <c r="L73" s="72">
        <f t="shared" si="9"/>
        <v>0</v>
      </c>
      <c r="N73" s="99"/>
      <c r="O73" s="65"/>
      <c r="P73" s="65"/>
    </row>
    <row r="74" spans="1:16">
      <c r="A74" s="2"/>
      <c r="C74" s="37"/>
      <c r="D74" s="28"/>
      <c r="E74" s="39"/>
      <c r="F74" s="85"/>
      <c r="G74" s="35" t="s">
        <v>20</v>
      </c>
      <c r="H74" s="36">
        <f>SUM(H75:H84)</f>
        <v>6760</v>
      </c>
      <c r="I74" s="36">
        <f>SUM(I75:I84)</f>
        <v>53130</v>
      </c>
      <c r="J74" s="36">
        <f>SUM(J75:J84)</f>
        <v>4998</v>
      </c>
      <c r="K74" s="142">
        <f t="shared" si="8"/>
        <v>73.934911242603548</v>
      </c>
      <c r="L74" s="71">
        <f t="shared" si="9"/>
        <v>9.4071146245059278</v>
      </c>
      <c r="N74" s="65"/>
      <c r="O74" s="65"/>
      <c r="P74" s="65"/>
    </row>
    <row r="75" spans="1:16">
      <c r="A75" s="2"/>
      <c r="C75" s="37"/>
      <c r="D75" s="28"/>
      <c r="E75" s="39"/>
      <c r="F75" s="85"/>
      <c r="G75" s="78">
        <v>3211</v>
      </c>
      <c r="H75" s="79">
        <v>4123</v>
      </c>
      <c r="I75" s="79">
        <v>8025</v>
      </c>
      <c r="J75" s="79">
        <v>3148</v>
      </c>
      <c r="K75" s="66">
        <f t="shared" ref="K75:K85" si="10">SUM(J75/H75*100)</f>
        <v>76.352170749454288</v>
      </c>
      <c r="L75" s="72">
        <f t="shared" si="9"/>
        <v>39.227414330218068</v>
      </c>
      <c r="N75" s="65"/>
      <c r="O75" s="65"/>
      <c r="P75" s="65"/>
    </row>
    <row r="76" spans="1:16">
      <c r="A76" s="2"/>
      <c r="C76" s="37"/>
      <c r="D76" s="28"/>
      <c r="E76" s="39"/>
      <c r="F76" s="85"/>
      <c r="G76" s="21">
        <v>3212</v>
      </c>
      <c r="H76" s="22">
        <v>0</v>
      </c>
      <c r="I76" s="22">
        <v>0</v>
      </c>
      <c r="J76" s="22">
        <v>699</v>
      </c>
      <c r="K76" s="66" t="e">
        <f t="shared" si="10"/>
        <v>#DIV/0!</v>
      </c>
      <c r="L76" s="66" t="e">
        <f t="shared" si="9"/>
        <v>#DIV/0!</v>
      </c>
      <c r="N76" s="65"/>
      <c r="O76" s="65"/>
      <c r="P76" s="65"/>
    </row>
    <row r="77" spans="1:16">
      <c r="A77" s="2"/>
      <c r="C77" s="37"/>
      <c r="D77" s="28"/>
      <c r="E77" s="39"/>
      <c r="F77" s="85"/>
      <c r="G77" s="78">
        <v>3213</v>
      </c>
      <c r="H77" s="79">
        <v>0</v>
      </c>
      <c r="I77" s="79">
        <v>8000</v>
      </c>
      <c r="J77" s="79">
        <v>0</v>
      </c>
      <c r="K77" s="66" t="e">
        <f t="shared" si="10"/>
        <v>#DIV/0!</v>
      </c>
      <c r="L77" s="72">
        <f t="shared" ref="L77:L79" si="11">SUM(J77/I77*100)</f>
        <v>0</v>
      </c>
      <c r="N77" s="65"/>
      <c r="O77" s="65"/>
      <c r="P77" s="65"/>
    </row>
    <row r="78" spans="1:16">
      <c r="A78" s="2"/>
      <c r="C78" s="37"/>
      <c r="D78" s="28"/>
      <c r="E78" s="39"/>
      <c r="F78" s="85"/>
      <c r="G78" s="78">
        <v>3233</v>
      </c>
      <c r="H78" s="79">
        <v>0</v>
      </c>
      <c r="I78" s="79">
        <v>500</v>
      </c>
      <c r="J78" s="79">
        <v>0</v>
      </c>
      <c r="K78" s="66" t="e">
        <f t="shared" si="10"/>
        <v>#DIV/0!</v>
      </c>
      <c r="L78" s="72">
        <f t="shared" si="11"/>
        <v>0</v>
      </c>
      <c r="N78" s="65"/>
      <c r="O78" s="65"/>
      <c r="P78" s="65"/>
    </row>
    <row r="79" spans="1:16">
      <c r="A79" s="2"/>
      <c r="C79" s="37"/>
      <c r="D79" s="28"/>
      <c r="E79" s="39"/>
      <c r="F79" s="85"/>
      <c r="G79" s="78">
        <v>3235</v>
      </c>
      <c r="H79" s="79">
        <v>0</v>
      </c>
      <c r="I79" s="79">
        <v>0</v>
      </c>
      <c r="J79" s="79">
        <v>285</v>
      </c>
      <c r="K79" s="66" t="e">
        <f t="shared" si="10"/>
        <v>#DIV/0!</v>
      </c>
      <c r="L79" s="72" t="e">
        <f t="shared" si="11"/>
        <v>#DIV/0!</v>
      </c>
      <c r="N79" s="65"/>
      <c r="O79" s="65"/>
      <c r="P79" s="65"/>
    </row>
    <row r="80" spans="1:16">
      <c r="A80" s="2"/>
      <c r="C80" s="37"/>
      <c r="D80" s="28"/>
      <c r="E80" s="39"/>
      <c r="F80" s="85"/>
      <c r="G80" s="78">
        <v>3237</v>
      </c>
      <c r="H80" s="79">
        <v>1110</v>
      </c>
      <c r="I80" s="79">
        <v>34605</v>
      </c>
      <c r="J80" s="79">
        <v>0</v>
      </c>
      <c r="K80" s="66">
        <f t="shared" si="10"/>
        <v>0</v>
      </c>
      <c r="L80" s="72">
        <f t="shared" ref="L80" si="12">SUM(J80/I80*100)</f>
        <v>0</v>
      </c>
      <c r="N80" s="65"/>
      <c r="O80" s="65"/>
      <c r="P80" s="65"/>
    </row>
    <row r="81" spans="1:16">
      <c r="A81" s="2"/>
      <c r="C81" s="37"/>
      <c r="D81" s="28"/>
      <c r="E81" s="39"/>
      <c r="F81" s="85"/>
      <c r="G81" s="78">
        <v>3239</v>
      </c>
      <c r="H81" s="79">
        <v>112</v>
      </c>
      <c r="I81" s="79">
        <v>0</v>
      </c>
      <c r="J81" s="79">
        <v>106</v>
      </c>
      <c r="K81" s="66">
        <f t="shared" si="10"/>
        <v>94.642857142857139</v>
      </c>
      <c r="L81" s="72" t="e">
        <f>SUM(J81/I81*100)</f>
        <v>#DIV/0!</v>
      </c>
      <c r="N81" s="65"/>
      <c r="O81" s="65"/>
      <c r="P81" s="65"/>
    </row>
    <row r="82" spans="1:16">
      <c r="A82" s="2"/>
      <c r="C82" s="37"/>
      <c r="D82" s="28"/>
      <c r="E82" s="39"/>
      <c r="F82" s="85"/>
      <c r="G82" s="78">
        <v>3241</v>
      </c>
      <c r="H82" s="79">
        <v>70</v>
      </c>
      <c r="I82" s="79">
        <v>0</v>
      </c>
      <c r="J82" s="79">
        <v>0</v>
      </c>
      <c r="K82" s="66">
        <f t="shared" si="10"/>
        <v>0</v>
      </c>
      <c r="L82" s="72" t="e">
        <f>SUM(J82/I82*100)</f>
        <v>#DIV/0!</v>
      </c>
      <c r="N82" s="65"/>
      <c r="O82" s="65"/>
      <c r="P82" s="65"/>
    </row>
    <row r="83" spans="1:16">
      <c r="A83" s="2"/>
      <c r="C83" s="37"/>
      <c r="D83" s="28"/>
      <c r="E83" s="39"/>
      <c r="F83" s="85"/>
      <c r="G83" s="78">
        <v>3293</v>
      </c>
      <c r="H83" s="79">
        <v>745</v>
      </c>
      <c r="I83" s="79">
        <v>0</v>
      </c>
      <c r="J83" s="79">
        <v>760</v>
      </c>
      <c r="K83" s="66">
        <f t="shared" si="10"/>
        <v>102.01342281879195</v>
      </c>
      <c r="L83" s="72" t="e">
        <f>SUM(J83/I83*100)</f>
        <v>#DIV/0!</v>
      </c>
      <c r="N83" s="65"/>
      <c r="O83" s="65"/>
      <c r="P83" s="65"/>
    </row>
    <row r="84" spans="1:16">
      <c r="A84" s="2"/>
      <c r="C84" s="37"/>
      <c r="D84" s="28"/>
      <c r="E84" s="39"/>
      <c r="F84" s="85"/>
      <c r="G84" s="78">
        <v>3299</v>
      </c>
      <c r="H84" s="86">
        <v>600</v>
      </c>
      <c r="I84" s="79">
        <v>2000</v>
      </c>
      <c r="J84" s="79">
        <v>0</v>
      </c>
      <c r="K84" s="66">
        <f t="shared" si="10"/>
        <v>0</v>
      </c>
      <c r="L84" s="72">
        <f t="shared" ref="L84:L85" si="13">SUM(J84/I84*100)</f>
        <v>0</v>
      </c>
      <c r="N84" s="65"/>
      <c r="O84" s="65"/>
      <c r="P84" s="65"/>
    </row>
    <row r="85" spans="1:16">
      <c r="A85" s="2"/>
      <c r="C85" s="16"/>
      <c r="D85" s="17"/>
      <c r="E85" s="15"/>
      <c r="F85" s="15"/>
      <c r="G85" s="35" t="s">
        <v>25</v>
      </c>
      <c r="H85" s="36">
        <f>H86</f>
        <v>0</v>
      </c>
      <c r="I85" s="36">
        <f>I86</f>
        <v>50000</v>
      </c>
      <c r="J85" s="36">
        <f>J86</f>
        <v>0</v>
      </c>
      <c r="K85" s="142" t="e">
        <f t="shared" si="10"/>
        <v>#DIV/0!</v>
      </c>
      <c r="L85" s="71">
        <f t="shared" si="13"/>
        <v>0</v>
      </c>
      <c r="N85" s="65"/>
      <c r="O85" s="65"/>
      <c r="P85" s="65"/>
    </row>
    <row r="86" spans="1:16">
      <c r="A86" s="2"/>
      <c r="C86" s="16"/>
      <c r="D86" s="17"/>
      <c r="E86" s="15"/>
      <c r="F86" s="15"/>
      <c r="G86" s="78">
        <v>4224</v>
      </c>
      <c r="H86" s="79">
        <v>0</v>
      </c>
      <c r="I86" s="79">
        <v>50000</v>
      </c>
      <c r="J86" s="79">
        <v>0</v>
      </c>
      <c r="K86" s="66" t="e">
        <f t="shared" ref="K86:K87" si="14">SUM(J86/H86*100)</f>
        <v>#DIV/0!</v>
      </c>
      <c r="L86" s="72">
        <f t="shared" ref="L86:L87" si="15">SUM(J86/I86*100)</f>
        <v>0</v>
      </c>
      <c r="N86" s="65"/>
      <c r="O86" s="65"/>
      <c r="P86" s="65"/>
    </row>
    <row r="87" spans="1:16">
      <c r="A87" s="2"/>
      <c r="C87" s="83" t="s">
        <v>30</v>
      </c>
      <c r="D87" s="87"/>
      <c r="E87" s="83">
        <v>51</v>
      </c>
      <c r="F87" s="87"/>
      <c r="G87" s="88" t="s">
        <v>21</v>
      </c>
      <c r="H87" s="89">
        <f>SUM(H70+H74+H85)</f>
        <v>6760</v>
      </c>
      <c r="I87" s="89">
        <f>SUM(I70+I74+I85)</f>
        <v>143905</v>
      </c>
      <c r="J87" s="89">
        <f>SUM(J70+J74+J85)</f>
        <v>27641</v>
      </c>
      <c r="K87" s="143">
        <f t="shared" si="14"/>
        <v>408.89053254437869</v>
      </c>
      <c r="L87" s="100">
        <f t="shared" si="15"/>
        <v>19.207810708453493</v>
      </c>
      <c r="N87" s="65"/>
      <c r="O87" s="65"/>
      <c r="P87" s="65"/>
    </row>
    <row r="88" spans="1:16">
      <c r="A88" s="2"/>
      <c r="D88" s="2"/>
      <c r="G88" s="90"/>
      <c r="H88" s="91"/>
      <c r="I88" s="101"/>
      <c r="J88" s="91"/>
      <c r="K88" s="90"/>
      <c r="L88" s="102"/>
      <c r="N88" s="65"/>
      <c r="O88" s="65"/>
      <c r="P88" s="65"/>
    </row>
    <row r="89" spans="1:16" ht="30">
      <c r="A89" s="2"/>
      <c r="C89" s="83" t="s">
        <v>30</v>
      </c>
      <c r="D89" s="92"/>
      <c r="E89" s="83">
        <v>52</v>
      </c>
      <c r="F89" s="12" t="s">
        <v>33</v>
      </c>
      <c r="G89" s="35" t="s">
        <v>19</v>
      </c>
      <c r="H89" s="36">
        <f>SUM(H90:H92)</f>
        <v>28738</v>
      </c>
      <c r="I89" s="36">
        <f>SUM(I90:I92)</f>
        <v>0</v>
      </c>
      <c r="J89" s="36">
        <f>SUM(J90:J92)</f>
        <v>11958</v>
      </c>
      <c r="K89" s="142">
        <f t="shared" ref="K89:K117" si="16">SUM(J89/H89*100)</f>
        <v>41.610411302108709</v>
      </c>
      <c r="L89" s="71" t="e">
        <f>SUM(J89/I89*100)</f>
        <v>#DIV/0!</v>
      </c>
      <c r="N89" s="65"/>
      <c r="O89" s="65"/>
      <c r="P89" s="65"/>
    </row>
    <row r="90" spans="1:16">
      <c r="A90" s="2"/>
      <c r="C90" s="37"/>
      <c r="D90" s="28"/>
      <c r="E90" s="39"/>
      <c r="F90" s="93"/>
      <c r="G90" s="18">
        <v>3111</v>
      </c>
      <c r="H90" s="19">
        <v>25013</v>
      </c>
      <c r="I90" s="22">
        <v>0</v>
      </c>
      <c r="J90" s="19">
        <v>10264</v>
      </c>
      <c r="K90" s="66">
        <f t="shared" si="16"/>
        <v>41.034661975772593</v>
      </c>
      <c r="L90" s="66" t="e">
        <f t="shared" ref="L90:L93" si="17">SUM(J90/I90*100)</f>
        <v>#DIV/0!</v>
      </c>
      <c r="N90" s="65"/>
      <c r="O90" s="65"/>
      <c r="P90" s="65"/>
    </row>
    <row r="91" spans="1:16">
      <c r="A91" s="2"/>
      <c r="C91" s="37"/>
      <c r="D91" s="28"/>
      <c r="E91" s="39"/>
      <c r="F91" s="93"/>
      <c r="G91" s="18">
        <v>3121</v>
      </c>
      <c r="H91" s="19">
        <v>441</v>
      </c>
      <c r="I91" s="22">
        <v>0</v>
      </c>
      <c r="J91" s="19">
        <v>0</v>
      </c>
      <c r="K91" s="66">
        <f t="shared" si="16"/>
        <v>0</v>
      </c>
      <c r="L91" s="66" t="e">
        <f t="shared" si="17"/>
        <v>#DIV/0!</v>
      </c>
      <c r="N91" s="65"/>
      <c r="O91" s="65"/>
      <c r="P91" s="65"/>
    </row>
    <row r="92" spans="1:16">
      <c r="A92" s="2"/>
      <c r="C92" s="37"/>
      <c r="D92" s="28"/>
      <c r="E92" s="39"/>
      <c r="F92" s="93"/>
      <c r="G92" s="18">
        <v>3132</v>
      </c>
      <c r="H92" s="19">
        <v>3284</v>
      </c>
      <c r="I92" s="22">
        <v>0</v>
      </c>
      <c r="J92" s="19">
        <v>1694</v>
      </c>
      <c r="K92" s="66">
        <f t="shared" si="16"/>
        <v>51.583434835566379</v>
      </c>
      <c r="L92" s="66" t="e">
        <f t="shared" si="17"/>
        <v>#DIV/0!</v>
      </c>
      <c r="N92" s="65"/>
      <c r="O92" s="65"/>
      <c r="P92" s="65"/>
    </row>
    <row r="93" spans="1:16">
      <c r="A93" s="2"/>
      <c r="C93" s="16"/>
      <c r="D93" s="17"/>
      <c r="E93" s="15"/>
      <c r="F93" s="15"/>
      <c r="G93" s="35" t="s">
        <v>20</v>
      </c>
      <c r="H93" s="36">
        <f>SUM(H94:H107)</f>
        <v>31160</v>
      </c>
      <c r="I93" s="36">
        <f>SUM(I94:I107)</f>
        <v>58874</v>
      </c>
      <c r="J93" s="36">
        <f>SUM(J94:J107)</f>
        <v>74891</v>
      </c>
      <c r="K93" s="142">
        <f t="shared" si="16"/>
        <v>240.3433889602054</v>
      </c>
      <c r="L93" s="71">
        <f t="shared" si="17"/>
        <v>127.20555763155213</v>
      </c>
      <c r="N93" s="65"/>
      <c r="O93" s="65"/>
      <c r="P93" s="65"/>
    </row>
    <row r="94" spans="1:16">
      <c r="A94" s="2"/>
      <c r="C94" s="16"/>
      <c r="D94" s="17"/>
      <c r="E94" s="15"/>
      <c r="F94" s="15"/>
      <c r="G94" s="78">
        <v>3211</v>
      </c>
      <c r="H94" s="79">
        <v>10717</v>
      </c>
      <c r="I94" s="79">
        <v>33644</v>
      </c>
      <c r="J94" s="79">
        <v>23106</v>
      </c>
      <c r="K94" s="66">
        <f t="shared" si="16"/>
        <v>215.6013809834842</v>
      </c>
      <c r="L94" s="72">
        <f t="shared" ref="L94:L100" si="18">SUM(J94/I94*100)</f>
        <v>68.677921769111876</v>
      </c>
      <c r="N94" s="65"/>
      <c r="O94" s="65"/>
      <c r="P94" s="65"/>
    </row>
    <row r="95" spans="1:16">
      <c r="A95" s="2"/>
      <c r="C95" s="16"/>
      <c r="D95" s="17"/>
      <c r="E95" s="15"/>
      <c r="F95" s="15"/>
      <c r="G95" s="78">
        <v>3213</v>
      </c>
      <c r="H95" s="79">
        <v>5680</v>
      </c>
      <c r="I95" s="79">
        <v>10630</v>
      </c>
      <c r="J95" s="79">
        <v>2330</v>
      </c>
      <c r="K95" s="66">
        <f t="shared" si="16"/>
        <v>41.021126760563384</v>
      </c>
      <c r="L95" s="72">
        <f t="shared" si="18"/>
        <v>21.919096895578551</v>
      </c>
      <c r="N95" s="65"/>
      <c r="O95" s="65"/>
      <c r="P95" s="65"/>
    </row>
    <row r="96" spans="1:16">
      <c r="A96" s="2"/>
      <c r="C96" s="16"/>
      <c r="D96" s="17"/>
      <c r="E96" s="15"/>
      <c r="F96" s="15"/>
      <c r="G96" s="78">
        <v>3221</v>
      </c>
      <c r="H96" s="79">
        <v>0</v>
      </c>
      <c r="I96" s="79">
        <v>0</v>
      </c>
      <c r="J96" s="79">
        <v>200</v>
      </c>
      <c r="K96" s="66" t="e">
        <f t="shared" si="16"/>
        <v>#DIV/0!</v>
      </c>
      <c r="L96" s="72" t="e">
        <f t="shared" si="18"/>
        <v>#DIV/0!</v>
      </c>
      <c r="N96" s="65"/>
      <c r="O96" s="65"/>
      <c r="P96" s="65"/>
    </row>
    <row r="97" spans="1:16">
      <c r="A97" s="2"/>
      <c r="C97" s="16"/>
      <c r="D97" s="17"/>
      <c r="E97" s="15"/>
      <c r="F97" s="15"/>
      <c r="G97" s="78">
        <v>3222</v>
      </c>
      <c r="H97" s="79">
        <v>3222</v>
      </c>
      <c r="I97" s="79">
        <v>0</v>
      </c>
      <c r="J97" s="79">
        <v>1314</v>
      </c>
      <c r="K97" s="66">
        <f t="shared" si="16"/>
        <v>40.782122905027933</v>
      </c>
      <c r="L97" s="72" t="e">
        <f t="shared" si="18"/>
        <v>#DIV/0!</v>
      </c>
      <c r="N97" s="65"/>
      <c r="O97" s="65"/>
      <c r="P97" s="65"/>
    </row>
    <row r="98" spans="1:16">
      <c r="A98" s="2"/>
      <c r="C98" s="16"/>
      <c r="D98" s="17"/>
      <c r="E98" s="15"/>
      <c r="F98" s="15"/>
      <c r="G98" s="41">
        <v>3224</v>
      </c>
      <c r="H98" s="43">
        <v>0</v>
      </c>
      <c r="I98" s="43">
        <v>0</v>
      </c>
      <c r="J98" s="43">
        <v>1079</v>
      </c>
      <c r="K98" s="66" t="e">
        <f t="shared" si="16"/>
        <v>#DIV/0!</v>
      </c>
      <c r="L98" s="72" t="e">
        <f t="shared" si="18"/>
        <v>#DIV/0!</v>
      </c>
      <c r="N98" s="65"/>
      <c r="O98" s="65"/>
      <c r="P98" s="65"/>
    </row>
    <row r="99" spans="1:16">
      <c r="A99" s="2"/>
      <c r="C99" s="16"/>
      <c r="D99" s="17"/>
      <c r="E99" s="15"/>
      <c r="F99" s="15"/>
      <c r="G99" s="41">
        <v>3231</v>
      </c>
      <c r="H99" s="42">
        <v>0</v>
      </c>
      <c r="I99" s="43">
        <v>0</v>
      </c>
      <c r="J99" s="42">
        <v>1250</v>
      </c>
      <c r="K99" s="66" t="e">
        <f t="shared" si="16"/>
        <v>#DIV/0!</v>
      </c>
      <c r="L99" s="72" t="e">
        <f t="shared" si="18"/>
        <v>#DIV/0!</v>
      </c>
      <c r="N99" s="65"/>
      <c r="O99" s="65"/>
      <c r="P99" s="65"/>
    </row>
    <row r="100" spans="1:16">
      <c r="A100" s="2"/>
      <c r="C100" s="16"/>
      <c r="D100" s="17"/>
      <c r="E100" s="15"/>
      <c r="F100" s="15"/>
      <c r="G100" s="41">
        <v>3232</v>
      </c>
      <c r="H100" s="42">
        <v>0</v>
      </c>
      <c r="I100" s="43">
        <v>0</v>
      </c>
      <c r="J100" s="42">
        <v>180</v>
      </c>
      <c r="K100" s="66" t="e">
        <f t="shared" si="16"/>
        <v>#DIV/0!</v>
      </c>
      <c r="L100" s="72" t="e">
        <f t="shared" si="18"/>
        <v>#DIV/0!</v>
      </c>
      <c r="N100" s="65"/>
      <c r="O100" s="65"/>
      <c r="P100" s="65"/>
    </row>
    <row r="101" spans="1:16">
      <c r="A101" s="2"/>
      <c r="C101" s="16"/>
      <c r="D101" s="17"/>
      <c r="E101" s="15"/>
      <c r="F101" s="15"/>
      <c r="G101" s="78">
        <v>3233</v>
      </c>
      <c r="H101" s="79">
        <v>7008</v>
      </c>
      <c r="I101" s="79">
        <v>0</v>
      </c>
      <c r="J101" s="79">
        <v>2975</v>
      </c>
      <c r="K101" s="66">
        <f t="shared" si="16"/>
        <v>42.451484018264843</v>
      </c>
      <c r="L101" s="72" t="e">
        <f>SUM(J101/I101*100)</f>
        <v>#DIV/0!</v>
      </c>
      <c r="N101" s="65"/>
      <c r="O101" s="65"/>
      <c r="P101" s="65"/>
    </row>
    <row r="102" spans="1:16">
      <c r="A102" s="2"/>
      <c r="C102" s="16"/>
      <c r="D102" s="17"/>
      <c r="E102" s="15"/>
      <c r="F102" s="15"/>
      <c r="G102" s="78">
        <v>3235</v>
      </c>
      <c r="H102" s="79">
        <v>0</v>
      </c>
      <c r="I102" s="79">
        <v>0</v>
      </c>
      <c r="J102" s="79">
        <v>302</v>
      </c>
      <c r="K102" s="66" t="e">
        <f t="shared" si="16"/>
        <v>#DIV/0!</v>
      </c>
      <c r="L102" s="72" t="e">
        <f>SUM(J102/I102*100)</f>
        <v>#DIV/0!</v>
      </c>
      <c r="N102" s="65"/>
      <c r="O102" s="65"/>
      <c r="P102" s="65"/>
    </row>
    <row r="103" spans="1:16">
      <c r="A103" s="2"/>
      <c r="C103" s="16"/>
      <c r="D103" s="17"/>
      <c r="E103" s="15"/>
      <c r="F103" s="15"/>
      <c r="G103" s="78">
        <v>3237</v>
      </c>
      <c r="H103" s="79">
        <v>3954</v>
      </c>
      <c r="I103" s="79">
        <v>0</v>
      </c>
      <c r="J103" s="79">
        <v>37378</v>
      </c>
      <c r="K103" s="66">
        <f t="shared" si="16"/>
        <v>945.32119372787054</v>
      </c>
      <c r="L103" s="72" t="e">
        <f>SUM(J103/I103*100)</f>
        <v>#DIV/0!</v>
      </c>
      <c r="N103" s="65"/>
      <c r="O103" s="65"/>
      <c r="P103" s="65"/>
    </row>
    <row r="104" spans="1:16">
      <c r="A104" s="2"/>
      <c r="C104" s="16"/>
      <c r="D104" s="17"/>
      <c r="E104" s="15"/>
      <c r="F104" s="15"/>
      <c r="G104" s="78">
        <v>3239</v>
      </c>
      <c r="H104" s="79">
        <v>90</v>
      </c>
      <c r="I104" s="79">
        <v>0</v>
      </c>
      <c r="J104" s="79">
        <v>2019</v>
      </c>
      <c r="K104" s="66">
        <f t="shared" si="16"/>
        <v>2243.3333333333335</v>
      </c>
      <c r="L104" s="72" t="e">
        <f>SUM(J104/I104*100)</f>
        <v>#DIV/0!</v>
      </c>
      <c r="N104" s="65"/>
      <c r="O104" s="65"/>
      <c r="P104" s="65"/>
    </row>
    <row r="105" spans="1:16">
      <c r="A105" s="2"/>
      <c r="C105" s="16"/>
      <c r="D105" s="17"/>
      <c r="E105" s="15"/>
      <c r="F105" s="15"/>
      <c r="G105" s="78">
        <v>3241</v>
      </c>
      <c r="H105" s="79">
        <v>215</v>
      </c>
      <c r="I105" s="79">
        <v>0</v>
      </c>
      <c r="J105" s="79">
        <v>168</v>
      </c>
      <c r="K105" s="66">
        <f t="shared" si="16"/>
        <v>78.139534883720927</v>
      </c>
      <c r="L105" s="72" t="e">
        <f>SUM(J105/I105*100)</f>
        <v>#DIV/0!</v>
      </c>
      <c r="N105" s="65"/>
      <c r="O105" s="65"/>
      <c r="P105" s="65"/>
    </row>
    <row r="106" spans="1:16">
      <c r="A106" s="2"/>
      <c r="C106" s="16"/>
      <c r="D106" s="17"/>
      <c r="E106" s="15"/>
      <c r="F106" s="15"/>
      <c r="G106" s="78">
        <v>3293</v>
      </c>
      <c r="H106" s="79">
        <v>274</v>
      </c>
      <c r="I106" s="79">
        <v>0</v>
      </c>
      <c r="J106" s="79">
        <v>2515</v>
      </c>
      <c r="K106" s="66">
        <f t="shared" si="16"/>
        <v>917.88321167883214</v>
      </c>
      <c r="L106" s="72" t="e">
        <f t="shared" ref="L106:L109" si="19">SUM(J106/I106*100)</f>
        <v>#DIV/0!</v>
      </c>
      <c r="N106" s="65"/>
      <c r="O106" s="65"/>
      <c r="P106" s="65"/>
    </row>
    <row r="107" spans="1:16">
      <c r="A107" s="2"/>
      <c r="C107" s="16"/>
      <c r="D107" s="17"/>
      <c r="E107" s="15"/>
      <c r="F107" s="15"/>
      <c r="G107" s="78">
        <v>3299</v>
      </c>
      <c r="H107" s="79">
        <v>0</v>
      </c>
      <c r="I107" s="79">
        <v>14600</v>
      </c>
      <c r="J107" s="79">
        <v>75</v>
      </c>
      <c r="K107" s="66" t="e">
        <f t="shared" si="16"/>
        <v>#DIV/0!</v>
      </c>
      <c r="L107" s="72">
        <f t="shared" si="19"/>
        <v>0.51369863013698625</v>
      </c>
      <c r="N107" s="65"/>
      <c r="O107" s="65"/>
      <c r="P107" s="65"/>
    </row>
    <row r="108" spans="1:16">
      <c r="A108" s="2"/>
      <c r="C108" s="16"/>
      <c r="D108" s="17"/>
      <c r="E108" s="15"/>
      <c r="F108" s="15"/>
      <c r="G108" s="35">
        <v>34</v>
      </c>
      <c r="H108" s="36">
        <f>H109</f>
        <v>23</v>
      </c>
      <c r="I108" s="36">
        <f>I109</f>
        <v>0</v>
      </c>
      <c r="J108" s="36">
        <f>J109</f>
        <v>0</v>
      </c>
      <c r="K108" s="142">
        <f t="shared" si="16"/>
        <v>0</v>
      </c>
      <c r="L108" s="151" t="e">
        <f t="shared" si="19"/>
        <v>#DIV/0!</v>
      </c>
      <c r="N108" s="65"/>
      <c r="O108" s="65"/>
      <c r="P108" s="65"/>
    </row>
    <row r="109" spans="1:16">
      <c r="A109" s="2"/>
      <c r="C109" s="16"/>
      <c r="D109" s="17"/>
      <c r="E109" s="15"/>
      <c r="F109" s="15"/>
      <c r="G109" s="78">
        <v>3432</v>
      </c>
      <c r="H109" s="79">
        <v>23</v>
      </c>
      <c r="I109" s="79">
        <v>0</v>
      </c>
      <c r="J109" s="79">
        <v>0</v>
      </c>
      <c r="K109" s="66">
        <f t="shared" si="16"/>
        <v>0</v>
      </c>
      <c r="L109" s="72" t="e">
        <f t="shared" si="19"/>
        <v>#DIV/0!</v>
      </c>
      <c r="N109" s="65"/>
      <c r="O109" s="65"/>
      <c r="P109" s="65"/>
    </row>
    <row r="110" spans="1:16">
      <c r="A110" s="2"/>
      <c r="C110" s="16"/>
      <c r="D110" s="17"/>
      <c r="E110" s="15"/>
      <c r="F110" s="15"/>
      <c r="G110" s="35" t="s">
        <v>34</v>
      </c>
      <c r="H110" s="36">
        <f>SUM(H111:H112)</f>
        <v>0</v>
      </c>
      <c r="I110" s="36">
        <f>SUM(I111:I112)</f>
        <v>0</v>
      </c>
      <c r="J110" s="36">
        <f>SUM(J111:J112)</f>
        <v>42692</v>
      </c>
      <c r="K110" s="142" t="e">
        <f t="shared" si="16"/>
        <v>#DIV/0!</v>
      </c>
      <c r="L110" s="71" t="e">
        <f>SUM(J110/I110*100)</f>
        <v>#DIV/0!</v>
      </c>
      <c r="N110" s="65"/>
      <c r="O110" s="65"/>
      <c r="P110" s="65"/>
    </row>
    <row r="111" spans="1:16">
      <c r="A111" s="2"/>
      <c r="C111" s="16"/>
      <c r="D111" s="17"/>
      <c r="E111" s="15"/>
      <c r="F111" s="15"/>
      <c r="G111" s="78">
        <v>3611</v>
      </c>
      <c r="H111" s="79">
        <v>0</v>
      </c>
      <c r="I111" s="79">
        <v>0</v>
      </c>
      <c r="J111" s="79">
        <v>42692</v>
      </c>
      <c r="K111" s="66" t="e">
        <f t="shared" si="16"/>
        <v>#DIV/0!</v>
      </c>
      <c r="L111" s="103" t="e">
        <f t="shared" ref="L111:L116" si="20">SUM(J111/I111*100)</f>
        <v>#DIV/0!</v>
      </c>
      <c r="N111" s="65"/>
      <c r="O111" s="65"/>
      <c r="P111" s="65"/>
    </row>
    <row r="112" spans="1:16">
      <c r="A112" s="2"/>
      <c r="C112" s="16"/>
      <c r="D112" s="17"/>
      <c r="E112" s="15"/>
      <c r="F112" s="15"/>
      <c r="G112" s="78">
        <v>3693</v>
      </c>
      <c r="H112" s="79">
        <v>0</v>
      </c>
      <c r="I112" s="79">
        <v>0</v>
      </c>
      <c r="J112" s="79">
        <v>0</v>
      </c>
      <c r="K112" s="66" t="e">
        <f t="shared" si="16"/>
        <v>#DIV/0!</v>
      </c>
      <c r="L112" s="103" t="e">
        <f t="shared" si="20"/>
        <v>#DIV/0!</v>
      </c>
      <c r="N112" s="65"/>
      <c r="O112" s="65"/>
      <c r="P112" s="65"/>
    </row>
    <row r="113" spans="1:16">
      <c r="A113" s="2"/>
      <c r="C113" s="16"/>
      <c r="D113" s="17"/>
      <c r="E113" s="15"/>
      <c r="F113" s="15"/>
      <c r="G113" s="35" t="s">
        <v>25</v>
      </c>
      <c r="H113" s="36">
        <f>SUM(H114:H116)</f>
        <v>1755</v>
      </c>
      <c r="I113" s="36">
        <f>SUM(I114:I116)</f>
        <v>35000</v>
      </c>
      <c r="J113" s="36">
        <f>SUM(J114:J116)</f>
        <v>1036</v>
      </c>
      <c r="K113" s="142">
        <f t="shared" ref="K113" si="21">SUM(J113/H113*100)</f>
        <v>59.031339031339037</v>
      </c>
      <c r="L113" s="71">
        <f t="shared" si="20"/>
        <v>2.96</v>
      </c>
      <c r="N113" s="65"/>
      <c r="O113" s="65"/>
      <c r="P113" s="65"/>
    </row>
    <row r="114" spans="1:16">
      <c r="A114" s="2"/>
      <c r="C114" s="16"/>
      <c r="D114" s="17"/>
      <c r="E114" s="15"/>
      <c r="F114" s="15"/>
      <c r="G114" s="78">
        <v>4221</v>
      </c>
      <c r="H114" s="79">
        <v>126</v>
      </c>
      <c r="I114" s="79">
        <v>0</v>
      </c>
      <c r="J114" s="79">
        <v>1036</v>
      </c>
      <c r="K114" s="66">
        <f t="shared" si="16"/>
        <v>822.22222222222217</v>
      </c>
      <c r="L114" s="103" t="e">
        <f t="shared" si="20"/>
        <v>#DIV/0!</v>
      </c>
      <c r="N114" s="65"/>
      <c r="O114" s="65"/>
      <c r="P114" s="65"/>
    </row>
    <row r="115" spans="1:16">
      <c r="A115" s="2"/>
      <c r="C115" s="16"/>
      <c r="D115" s="17"/>
      <c r="E115" s="15"/>
      <c r="F115" s="15"/>
      <c r="G115" s="78">
        <v>4224</v>
      </c>
      <c r="H115" s="79">
        <v>1629</v>
      </c>
      <c r="I115" s="79">
        <v>35000</v>
      </c>
      <c r="J115" s="79">
        <v>0</v>
      </c>
      <c r="K115" s="66">
        <f t="shared" si="16"/>
        <v>0</v>
      </c>
      <c r="L115" s="103">
        <f t="shared" si="20"/>
        <v>0</v>
      </c>
    </row>
    <row r="116" spans="1:16">
      <c r="A116" s="2"/>
      <c r="C116" s="16"/>
      <c r="D116" s="17"/>
      <c r="E116" s="15"/>
      <c r="F116" s="15"/>
      <c r="G116" s="78">
        <v>4262</v>
      </c>
      <c r="H116" s="79">
        <v>0</v>
      </c>
      <c r="I116" s="79">
        <v>0</v>
      </c>
      <c r="J116" s="79">
        <v>0</v>
      </c>
      <c r="K116" s="66" t="e">
        <f t="shared" si="16"/>
        <v>#DIV/0!</v>
      </c>
      <c r="L116" s="103" t="e">
        <f t="shared" si="20"/>
        <v>#DIV/0!</v>
      </c>
      <c r="N116" s="65"/>
      <c r="O116" s="65"/>
      <c r="P116" s="65"/>
    </row>
    <row r="117" spans="1:16">
      <c r="A117" s="2"/>
      <c r="C117" s="83" t="s">
        <v>30</v>
      </c>
      <c r="D117" s="87"/>
      <c r="E117" s="83">
        <v>52</v>
      </c>
      <c r="F117" s="87"/>
      <c r="G117" s="88" t="s">
        <v>21</v>
      </c>
      <c r="H117" s="89">
        <f>SUM(H89+H93+H108+H110+H113)</f>
        <v>61676</v>
      </c>
      <c r="I117" s="89">
        <f>SUM(I89+I93+I108+I110+I113)</f>
        <v>93874</v>
      </c>
      <c r="J117" s="89">
        <f>SUM(J89+J93+J108+J110+J113)</f>
        <v>130577</v>
      </c>
      <c r="K117" s="143">
        <f t="shared" si="16"/>
        <v>211.71444321940464</v>
      </c>
      <c r="L117" s="100">
        <f t="shared" ref="L117" si="22">SUM(J117/I117*100)</f>
        <v>139.09815284317278</v>
      </c>
      <c r="N117" s="65"/>
      <c r="O117" s="65"/>
      <c r="P117" s="65"/>
    </row>
    <row r="118" spans="1:16">
      <c r="A118" s="2"/>
      <c r="D118" s="2"/>
      <c r="G118" s="94"/>
      <c r="H118" s="95"/>
      <c r="I118" s="104"/>
      <c r="J118" s="95"/>
      <c r="K118" s="94"/>
      <c r="L118" s="94"/>
      <c r="N118" s="65"/>
      <c r="O118" s="65"/>
      <c r="P118" s="65"/>
    </row>
    <row r="119" spans="1:16">
      <c r="A119" s="2"/>
      <c r="C119" s="83" t="s">
        <v>30</v>
      </c>
      <c r="D119" s="96"/>
      <c r="E119" s="83">
        <v>61</v>
      </c>
      <c r="F119" s="97" t="s">
        <v>35</v>
      </c>
      <c r="G119" s="35" t="s">
        <v>19</v>
      </c>
      <c r="H119" s="36">
        <f>SUM(H120:H122)</f>
        <v>35064</v>
      </c>
      <c r="I119" s="36">
        <f>SUM(I120:I122)</f>
        <v>0</v>
      </c>
      <c r="J119" s="36">
        <f>SUM(J120:J122)</f>
        <v>8350</v>
      </c>
      <c r="K119" s="142">
        <f t="shared" ref="K119:K122" si="23">SUM(J119/H119*100)</f>
        <v>23.813597992242755</v>
      </c>
      <c r="L119" s="71" t="e">
        <f>SUM(J119/I119*100)</f>
        <v>#DIV/0!</v>
      </c>
      <c r="N119" s="65"/>
      <c r="O119" s="65"/>
      <c r="P119" s="65"/>
    </row>
    <row r="120" spans="1:16">
      <c r="A120" s="2"/>
      <c r="C120" s="37"/>
      <c r="D120" s="28"/>
      <c r="E120" s="39"/>
      <c r="F120" s="98"/>
      <c r="G120" s="18">
        <v>3111</v>
      </c>
      <c r="H120" s="19">
        <v>29403</v>
      </c>
      <c r="I120" s="22">
        <v>0</v>
      </c>
      <c r="J120" s="19">
        <v>0</v>
      </c>
      <c r="K120" s="66">
        <f t="shared" si="23"/>
        <v>0</v>
      </c>
      <c r="L120" s="103" t="e">
        <f t="shared" ref="L120" si="24">SUM(J120/I120*100)</f>
        <v>#DIV/0!</v>
      </c>
      <c r="N120" s="65"/>
      <c r="O120" s="65"/>
      <c r="P120" s="65"/>
    </row>
    <row r="121" spans="1:16">
      <c r="A121" s="2"/>
      <c r="C121" s="37"/>
      <c r="D121" s="28"/>
      <c r="E121" s="39"/>
      <c r="F121" s="98"/>
      <c r="G121" s="18">
        <v>3121</v>
      </c>
      <c r="H121" s="19">
        <v>0</v>
      </c>
      <c r="I121" s="22">
        <v>0</v>
      </c>
      <c r="J121" s="19">
        <v>8350</v>
      </c>
      <c r="K121" s="66" t="e">
        <f t="shared" si="23"/>
        <v>#DIV/0!</v>
      </c>
      <c r="L121" s="66" t="e">
        <f t="shared" ref="L121" si="25">SUM(J121/I121*100)</f>
        <v>#DIV/0!</v>
      </c>
      <c r="N121" s="65"/>
      <c r="O121" s="65"/>
      <c r="P121" s="65"/>
    </row>
    <row r="122" spans="1:16">
      <c r="A122" s="2"/>
      <c r="C122" s="37"/>
      <c r="D122" s="28"/>
      <c r="E122" s="39"/>
      <c r="F122" s="98"/>
      <c r="G122" s="18">
        <v>3132</v>
      </c>
      <c r="H122" s="19">
        <v>5661</v>
      </c>
      <c r="I122" s="22">
        <v>0</v>
      </c>
      <c r="J122" s="19">
        <v>0</v>
      </c>
      <c r="K122" s="66">
        <f t="shared" si="23"/>
        <v>0</v>
      </c>
      <c r="L122" s="66" t="e">
        <f t="shared" ref="L122:L123" si="26">SUM(J122/I122*100)</f>
        <v>#DIV/0!</v>
      </c>
      <c r="N122" s="65"/>
      <c r="O122" s="65"/>
      <c r="P122" s="65"/>
    </row>
    <row r="123" spans="1:16">
      <c r="A123" s="2"/>
      <c r="C123" s="16"/>
      <c r="D123" s="17"/>
      <c r="E123" s="15"/>
      <c r="F123" s="15"/>
      <c r="G123" s="35" t="s">
        <v>20</v>
      </c>
      <c r="H123" s="36">
        <f>SUM(H124:H133)</f>
        <v>18757</v>
      </c>
      <c r="I123" s="36">
        <f>SUM(I124:I133)</f>
        <v>22000</v>
      </c>
      <c r="J123" s="36">
        <f>SUM(J124:J133)</f>
        <v>13393</v>
      </c>
      <c r="K123" s="142">
        <f t="shared" ref="K123:K140" si="27">SUM(J123/H123*100)</f>
        <v>71.402676334168575</v>
      </c>
      <c r="L123" s="71">
        <f t="shared" si="26"/>
        <v>60.877272727272725</v>
      </c>
      <c r="N123" s="65"/>
      <c r="O123" s="65"/>
      <c r="P123" s="65"/>
    </row>
    <row r="124" spans="1:16">
      <c r="A124" s="2"/>
      <c r="C124" s="16"/>
      <c r="D124" s="17"/>
      <c r="E124" s="15"/>
      <c r="F124" s="15"/>
      <c r="G124" s="78">
        <v>3211</v>
      </c>
      <c r="H124" s="79">
        <v>14794</v>
      </c>
      <c r="I124" s="79">
        <v>7000</v>
      </c>
      <c r="J124" s="79">
        <v>584</v>
      </c>
      <c r="K124" s="66">
        <f t="shared" si="27"/>
        <v>3.9475463025550899</v>
      </c>
      <c r="L124" s="72">
        <f t="shared" ref="L124:L126" si="28">SUM(J124/I124*100)</f>
        <v>8.3428571428571434</v>
      </c>
      <c r="N124" s="65"/>
      <c r="O124" s="65"/>
      <c r="P124" s="65"/>
    </row>
    <row r="125" spans="1:16">
      <c r="A125" s="2"/>
      <c r="C125" s="16"/>
      <c r="D125" s="17"/>
      <c r="E125" s="15"/>
      <c r="F125" s="15"/>
      <c r="G125" s="78">
        <v>3212</v>
      </c>
      <c r="H125" s="79">
        <v>0</v>
      </c>
      <c r="I125" s="79">
        <v>0</v>
      </c>
      <c r="J125" s="79">
        <v>0</v>
      </c>
      <c r="K125" s="66" t="e">
        <f t="shared" si="27"/>
        <v>#DIV/0!</v>
      </c>
      <c r="L125" s="72" t="e">
        <f t="shared" si="28"/>
        <v>#DIV/0!</v>
      </c>
      <c r="N125" s="65"/>
      <c r="O125" s="65"/>
      <c r="P125" s="65"/>
    </row>
    <row r="126" spans="1:16">
      <c r="A126" s="2"/>
      <c r="C126" s="16"/>
      <c r="D126" s="17"/>
      <c r="E126" s="15"/>
      <c r="F126" s="15"/>
      <c r="G126" s="78">
        <v>3213</v>
      </c>
      <c r="H126" s="79">
        <v>1300</v>
      </c>
      <c r="I126" s="79">
        <v>4000</v>
      </c>
      <c r="J126" s="79">
        <v>0</v>
      </c>
      <c r="K126" s="66">
        <f t="shared" si="27"/>
        <v>0</v>
      </c>
      <c r="L126" s="72">
        <f t="shared" si="28"/>
        <v>0</v>
      </c>
      <c r="N126" s="65"/>
      <c r="O126" s="65"/>
      <c r="P126" s="65"/>
    </row>
    <row r="127" spans="1:16">
      <c r="A127" s="2"/>
      <c r="C127" s="16"/>
      <c r="D127" s="17"/>
      <c r="E127" s="15"/>
      <c r="F127" s="15"/>
      <c r="G127" s="78">
        <v>3221</v>
      </c>
      <c r="H127" s="79">
        <v>52</v>
      </c>
      <c r="I127" s="79">
        <v>0</v>
      </c>
      <c r="J127" s="79">
        <v>364</v>
      </c>
      <c r="K127" s="66">
        <f t="shared" si="27"/>
        <v>700</v>
      </c>
      <c r="L127" s="72" t="e">
        <f>SUM(J127/I127*100)</f>
        <v>#DIV/0!</v>
      </c>
      <c r="N127" s="65"/>
      <c r="O127" s="65"/>
      <c r="P127" s="65"/>
    </row>
    <row r="128" spans="1:16">
      <c r="A128" s="2"/>
      <c r="C128" s="16"/>
      <c r="D128" s="17"/>
      <c r="E128" s="15"/>
      <c r="F128" s="15"/>
      <c r="G128" s="78">
        <v>3222</v>
      </c>
      <c r="H128" s="79">
        <v>0</v>
      </c>
      <c r="I128" s="79">
        <v>0</v>
      </c>
      <c r="J128" s="79">
        <v>32</v>
      </c>
      <c r="K128" s="66" t="e">
        <f t="shared" si="27"/>
        <v>#DIV/0!</v>
      </c>
      <c r="L128" s="72" t="e">
        <f>SUM(J128/I128*100)</f>
        <v>#DIV/0!</v>
      </c>
      <c r="N128" s="65"/>
      <c r="O128" s="65"/>
      <c r="P128" s="65"/>
    </row>
    <row r="129" spans="1:16">
      <c r="A129" s="2"/>
      <c r="C129" s="16"/>
      <c r="D129" s="17"/>
      <c r="E129" s="15"/>
      <c r="F129" s="15"/>
      <c r="G129" s="78">
        <v>3233</v>
      </c>
      <c r="H129" s="79">
        <v>2315</v>
      </c>
      <c r="I129" s="79">
        <v>0</v>
      </c>
      <c r="J129" s="79">
        <v>0</v>
      </c>
      <c r="K129" s="66">
        <f t="shared" si="27"/>
        <v>0</v>
      </c>
      <c r="L129" s="103" t="e">
        <f t="shared" ref="L129" si="29">SUM(J129/I129*100)</f>
        <v>#DIV/0!</v>
      </c>
      <c r="N129" s="65"/>
      <c r="O129" s="65"/>
      <c r="P129" s="65"/>
    </row>
    <row r="130" spans="1:16">
      <c r="A130" s="2"/>
      <c r="C130" s="16"/>
      <c r="D130" s="17"/>
      <c r="E130" s="15"/>
      <c r="F130" s="15"/>
      <c r="G130" s="78">
        <v>3237</v>
      </c>
      <c r="H130" s="79">
        <v>0</v>
      </c>
      <c r="I130" s="79">
        <v>7000</v>
      </c>
      <c r="J130" s="79">
        <v>11470</v>
      </c>
      <c r="K130" s="66" t="e">
        <f t="shared" si="27"/>
        <v>#DIV/0!</v>
      </c>
      <c r="L130" s="72">
        <f t="shared" ref="L130:L134" si="30">SUM(J130/I130*100)</f>
        <v>163.85714285714286</v>
      </c>
      <c r="N130" s="65"/>
      <c r="O130" s="65"/>
      <c r="P130" s="65"/>
    </row>
    <row r="131" spans="1:16">
      <c r="A131" s="2"/>
      <c r="C131" s="16"/>
      <c r="D131" s="17"/>
      <c r="E131" s="15"/>
      <c r="F131" s="15"/>
      <c r="G131" s="78">
        <v>3239</v>
      </c>
      <c r="H131" s="79">
        <v>11</v>
      </c>
      <c r="I131" s="79">
        <v>0</v>
      </c>
      <c r="J131" s="79">
        <v>0</v>
      </c>
      <c r="K131" s="66">
        <f t="shared" si="27"/>
        <v>0</v>
      </c>
      <c r="L131" s="103" t="e">
        <f t="shared" ref="L131" si="31">SUM(J131/I131*100)</f>
        <v>#DIV/0!</v>
      </c>
      <c r="N131" s="65"/>
      <c r="O131" s="65"/>
      <c r="P131" s="65"/>
    </row>
    <row r="132" spans="1:16">
      <c r="A132" s="2"/>
      <c r="C132" s="16"/>
      <c r="D132" s="17"/>
      <c r="E132" s="15"/>
      <c r="F132" s="15"/>
      <c r="G132" s="78">
        <v>3293</v>
      </c>
      <c r="H132" s="79">
        <v>285</v>
      </c>
      <c r="I132" s="79">
        <v>4000</v>
      </c>
      <c r="J132" s="79">
        <v>943</v>
      </c>
      <c r="K132" s="66">
        <f t="shared" si="27"/>
        <v>330.87719298245617</v>
      </c>
      <c r="L132" s="72">
        <f t="shared" ref="L132" si="32">SUM(J132/I132*100)</f>
        <v>23.574999999999999</v>
      </c>
      <c r="N132" s="65"/>
      <c r="O132" s="65"/>
      <c r="P132" s="65"/>
    </row>
    <row r="133" spans="1:16">
      <c r="A133" s="2"/>
      <c r="C133" s="16"/>
      <c r="D133" s="17"/>
      <c r="E133" s="15"/>
      <c r="F133" s="15"/>
      <c r="G133" s="78">
        <v>3294</v>
      </c>
      <c r="H133" s="79">
        <v>0</v>
      </c>
      <c r="I133" s="79">
        <v>0</v>
      </c>
      <c r="J133" s="79">
        <v>0</v>
      </c>
      <c r="K133" s="66" t="e">
        <f t="shared" si="27"/>
        <v>#DIV/0!</v>
      </c>
      <c r="L133" s="103" t="e">
        <f t="shared" ref="L133" si="33">SUM(J133/I133*100)</f>
        <v>#DIV/0!</v>
      </c>
      <c r="N133" s="65"/>
      <c r="O133" s="65"/>
      <c r="P133" s="65"/>
    </row>
    <row r="134" spans="1:16">
      <c r="A134" s="2"/>
      <c r="C134" s="16"/>
      <c r="D134" s="17"/>
      <c r="E134" s="15"/>
      <c r="F134" s="15"/>
      <c r="G134" s="35" t="s">
        <v>25</v>
      </c>
      <c r="H134" s="36">
        <f>SUM(H135:H137)</f>
        <v>0</v>
      </c>
      <c r="I134" s="36">
        <f>SUM(I135:I137)</f>
        <v>0</v>
      </c>
      <c r="J134" s="36">
        <f>SUM(J135:J137)</f>
        <v>419</v>
      </c>
      <c r="K134" s="142" t="e">
        <f t="shared" si="27"/>
        <v>#DIV/0!</v>
      </c>
      <c r="L134" s="71" t="e">
        <f t="shared" si="30"/>
        <v>#DIV/0!</v>
      </c>
      <c r="N134" s="65"/>
      <c r="O134" s="65"/>
      <c r="P134" s="65"/>
    </row>
    <row r="135" spans="1:16">
      <c r="A135" s="2"/>
      <c r="C135" s="16"/>
      <c r="D135" s="17"/>
      <c r="E135" s="15"/>
      <c r="F135" s="15"/>
      <c r="G135" s="78">
        <v>4221</v>
      </c>
      <c r="H135" s="79">
        <v>0</v>
      </c>
      <c r="I135" s="79">
        <v>0</v>
      </c>
      <c r="J135" s="79">
        <v>419</v>
      </c>
      <c r="K135" s="66" t="e">
        <f t="shared" si="27"/>
        <v>#DIV/0!</v>
      </c>
      <c r="L135" s="72" t="e">
        <f t="shared" ref="L135:L140" si="34">SUM(J135/I135*100)</f>
        <v>#DIV/0!</v>
      </c>
      <c r="N135" s="65"/>
      <c r="O135" s="65"/>
      <c r="P135" s="65"/>
    </row>
    <row r="136" spans="1:16">
      <c r="A136" s="2"/>
      <c r="C136" s="16"/>
      <c r="D136" s="17"/>
      <c r="E136" s="15"/>
      <c r="F136" s="15"/>
      <c r="G136" s="78">
        <v>4224</v>
      </c>
      <c r="H136" s="79">
        <v>0</v>
      </c>
      <c r="I136" s="79">
        <v>0</v>
      </c>
      <c r="J136" s="79">
        <v>0</v>
      </c>
      <c r="K136" s="66" t="e">
        <f t="shared" si="27"/>
        <v>#DIV/0!</v>
      </c>
      <c r="L136" s="72" t="e">
        <f t="shared" si="34"/>
        <v>#DIV/0!</v>
      </c>
      <c r="N136" s="65"/>
      <c r="O136" s="65"/>
      <c r="P136" s="65"/>
    </row>
    <row r="137" spans="1:16">
      <c r="A137" s="2"/>
      <c r="C137" s="16"/>
      <c r="D137" s="17"/>
      <c r="E137" s="15"/>
      <c r="F137" s="15"/>
      <c r="G137" s="78">
        <v>4262</v>
      </c>
      <c r="H137" s="79">
        <v>0</v>
      </c>
      <c r="I137" s="79">
        <v>0</v>
      </c>
      <c r="J137" s="79">
        <v>0</v>
      </c>
      <c r="K137" s="66" t="e">
        <f t="shared" si="27"/>
        <v>#DIV/0!</v>
      </c>
      <c r="L137" s="72" t="e">
        <f t="shared" si="34"/>
        <v>#DIV/0!</v>
      </c>
      <c r="N137" s="65"/>
      <c r="O137" s="65"/>
      <c r="P137" s="65"/>
    </row>
    <row r="138" spans="1:16">
      <c r="A138" s="2"/>
      <c r="C138" s="83" t="s">
        <v>30</v>
      </c>
      <c r="D138" s="87"/>
      <c r="E138" s="83">
        <v>61</v>
      </c>
      <c r="F138" s="87"/>
      <c r="G138" s="88" t="s">
        <v>21</v>
      </c>
      <c r="H138" s="89">
        <f>SUM(H119+H123+H134)</f>
        <v>53821</v>
      </c>
      <c r="I138" s="89">
        <f>SUM(I119+I123+I134)</f>
        <v>22000</v>
      </c>
      <c r="J138" s="89">
        <f>SUM(J119+J123+J134)</f>
        <v>22162</v>
      </c>
      <c r="K138" s="143">
        <f t="shared" si="27"/>
        <v>41.177235651511488</v>
      </c>
      <c r="L138" s="100">
        <f t="shared" si="34"/>
        <v>100.73636363636365</v>
      </c>
      <c r="N138" s="65"/>
      <c r="O138" s="65"/>
      <c r="P138" s="65"/>
    </row>
    <row r="139" spans="1:16">
      <c r="A139" s="2"/>
      <c r="C139" s="158"/>
      <c r="D139" s="159"/>
      <c r="E139" s="158"/>
      <c r="F139" s="159"/>
      <c r="G139" s="160"/>
      <c r="H139" s="161"/>
      <c r="I139" s="161"/>
      <c r="J139" s="161"/>
      <c r="K139" s="162"/>
      <c r="L139" s="163"/>
      <c r="N139" s="65"/>
      <c r="O139" s="65"/>
      <c r="P139" s="65"/>
    </row>
    <row r="140" spans="1:16">
      <c r="A140" s="2"/>
      <c r="C140" s="165" t="s">
        <v>30</v>
      </c>
      <c r="D140" s="87"/>
      <c r="E140" s="165" t="s">
        <v>44</v>
      </c>
      <c r="F140" s="166"/>
      <c r="G140" s="88" t="s">
        <v>21</v>
      </c>
      <c r="H140" s="164">
        <f>SUM(H87+H117+H138)</f>
        <v>122257</v>
      </c>
      <c r="I140" s="164">
        <f t="shared" ref="I140:J140" si="35">SUM(I87+I117+I138)</f>
        <v>259779</v>
      </c>
      <c r="J140" s="164">
        <f t="shared" si="35"/>
        <v>180380</v>
      </c>
      <c r="K140" s="143">
        <f t="shared" si="27"/>
        <v>147.54165405661843</v>
      </c>
      <c r="L140" s="100">
        <f t="shared" si="34"/>
        <v>69.435943629007738</v>
      </c>
      <c r="N140" s="65"/>
      <c r="O140" s="65"/>
      <c r="P140" s="65"/>
    </row>
    <row r="141" spans="1:16">
      <c r="A141" s="2"/>
      <c r="D141" s="2"/>
      <c r="G141" s="4"/>
      <c r="H141" s="5"/>
      <c r="I141" s="58"/>
      <c r="J141" s="5"/>
      <c r="K141" s="4"/>
      <c r="L141" s="4"/>
      <c r="N141" s="65"/>
      <c r="O141" s="65"/>
      <c r="P141" s="65"/>
    </row>
    <row r="142" spans="1:16" ht="94.5" customHeight="1">
      <c r="A142" s="2"/>
      <c r="C142" s="105" t="s">
        <v>36</v>
      </c>
      <c r="D142" s="106" t="s">
        <v>37</v>
      </c>
      <c r="E142" s="105">
        <v>31</v>
      </c>
      <c r="F142" s="12" t="s">
        <v>38</v>
      </c>
      <c r="G142" s="35" t="s">
        <v>19</v>
      </c>
      <c r="H142" s="36">
        <f>SUM(H143:H147)</f>
        <v>8281</v>
      </c>
      <c r="I142" s="36">
        <f>SUM(I143:I147)</f>
        <v>51500</v>
      </c>
      <c r="J142" s="36">
        <f>SUM(J143:J147)</f>
        <v>17466</v>
      </c>
      <c r="K142" s="142">
        <f t="shared" ref="K142:K191" si="36">SUM(J142/H142*100)</f>
        <v>210.91655597150103</v>
      </c>
      <c r="L142" s="71">
        <f t="shared" ref="L142:L181" si="37">SUM(J142/I142*100)</f>
        <v>33.914563106796116</v>
      </c>
      <c r="N142" s="65"/>
      <c r="O142" s="65"/>
      <c r="P142" s="65"/>
    </row>
    <row r="143" spans="1:16">
      <c r="A143" s="2"/>
      <c r="C143" s="37"/>
      <c r="D143" s="28"/>
      <c r="E143" s="39"/>
      <c r="F143" s="93"/>
      <c r="G143" s="107">
        <v>3111</v>
      </c>
      <c r="H143" s="47">
        <v>5095</v>
      </c>
      <c r="I143" s="118">
        <v>17500</v>
      </c>
      <c r="J143" s="47">
        <v>1252</v>
      </c>
      <c r="K143" s="66">
        <f t="shared" si="36"/>
        <v>24.573110893032386</v>
      </c>
      <c r="L143" s="72">
        <f t="shared" si="37"/>
        <v>7.1542857142857148</v>
      </c>
      <c r="N143" s="65"/>
      <c r="O143" s="65"/>
      <c r="P143" s="65"/>
    </row>
    <row r="144" spans="1:16">
      <c r="A144" s="2"/>
      <c r="C144" s="37"/>
      <c r="D144" s="28"/>
      <c r="E144" s="39"/>
      <c r="F144" s="93"/>
      <c r="G144" s="107">
        <v>3112</v>
      </c>
      <c r="H144" s="47">
        <v>0</v>
      </c>
      <c r="I144" s="118">
        <v>600</v>
      </c>
      <c r="J144" s="47">
        <v>0</v>
      </c>
      <c r="K144" s="66" t="e">
        <f t="shared" si="36"/>
        <v>#DIV/0!</v>
      </c>
      <c r="L144" s="72">
        <f t="shared" si="37"/>
        <v>0</v>
      </c>
      <c r="N144" s="65"/>
      <c r="O144" s="65"/>
      <c r="P144" s="65"/>
    </row>
    <row r="145" spans="1:16">
      <c r="A145" s="2"/>
      <c r="C145" s="37"/>
      <c r="D145" s="28"/>
      <c r="E145" s="39"/>
      <c r="F145" s="93"/>
      <c r="G145" s="107">
        <v>3113</v>
      </c>
      <c r="H145" s="47">
        <v>0</v>
      </c>
      <c r="I145" s="118">
        <v>600</v>
      </c>
      <c r="J145" s="47">
        <v>0</v>
      </c>
      <c r="K145" s="66" t="e">
        <f t="shared" si="36"/>
        <v>#DIV/0!</v>
      </c>
      <c r="L145" s="72">
        <f t="shared" si="37"/>
        <v>0</v>
      </c>
      <c r="N145" s="65"/>
      <c r="O145" s="65"/>
      <c r="P145" s="65"/>
    </row>
    <row r="146" spans="1:16">
      <c r="A146" s="2"/>
      <c r="C146" s="37"/>
      <c r="D146" s="28"/>
      <c r="E146" s="39"/>
      <c r="F146" s="93"/>
      <c r="G146" s="107">
        <v>3121</v>
      </c>
      <c r="H146" s="47">
        <v>2345</v>
      </c>
      <c r="I146" s="118">
        <v>30000</v>
      </c>
      <c r="J146" s="47">
        <v>16007</v>
      </c>
      <c r="K146" s="66">
        <f t="shared" si="36"/>
        <v>682.60127931769728</v>
      </c>
      <c r="L146" s="72">
        <f t="shared" si="37"/>
        <v>53.356666666666662</v>
      </c>
      <c r="N146" s="65"/>
      <c r="O146" s="65"/>
      <c r="P146" s="65"/>
    </row>
    <row r="147" spans="1:16">
      <c r="A147" s="2"/>
      <c r="C147" s="37"/>
      <c r="D147" s="28"/>
      <c r="E147" s="39"/>
      <c r="F147" s="93"/>
      <c r="G147" s="108">
        <v>3132</v>
      </c>
      <c r="H147" s="109">
        <v>841</v>
      </c>
      <c r="I147" s="119">
        <v>2800</v>
      </c>
      <c r="J147" s="109">
        <v>207</v>
      </c>
      <c r="K147" s="66">
        <f t="shared" si="36"/>
        <v>24.613555291319859</v>
      </c>
      <c r="L147" s="120">
        <f t="shared" si="37"/>
        <v>7.3928571428571423</v>
      </c>
      <c r="N147" s="65"/>
      <c r="O147" s="65"/>
      <c r="P147" s="65"/>
    </row>
    <row r="148" spans="1:16">
      <c r="A148" s="2"/>
      <c r="C148" s="16"/>
      <c r="D148" s="17"/>
      <c r="E148" s="15"/>
      <c r="F148" s="15"/>
      <c r="G148" s="35" t="s">
        <v>20</v>
      </c>
      <c r="H148" s="36">
        <f>SUM(H149:H174)</f>
        <v>75285</v>
      </c>
      <c r="I148" s="36">
        <f>SUM(I149:I174)</f>
        <v>236250</v>
      </c>
      <c r="J148" s="36">
        <f>SUM(J149:J174)</f>
        <v>49957</v>
      </c>
      <c r="K148" s="142">
        <f t="shared" si="36"/>
        <v>66.357176064289035</v>
      </c>
      <c r="L148" s="71">
        <f t="shared" si="37"/>
        <v>21.145820105820107</v>
      </c>
      <c r="N148" s="65"/>
      <c r="O148" s="65"/>
      <c r="P148" s="65"/>
    </row>
    <row r="149" spans="1:16">
      <c r="A149" s="2"/>
      <c r="C149" s="16"/>
      <c r="D149" s="17"/>
      <c r="E149" s="15"/>
      <c r="F149" s="15"/>
      <c r="G149" s="41">
        <v>3211</v>
      </c>
      <c r="H149" s="43">
        <v>10303</v>
      </c>
      <c r="I149" s="43">
        <v>25000</v>
      </c>
      <c r="J149" s="43">
        <v>14004</v>
      </c>
      <c r="K149" s="66">
        <f t="shared" si="36"/>
        <v>135.92157623993012</v>
      </c>
      <c r="L149" s="72">
        <f t="shared" si="37"/>
        <v>56.015999999999998</v>
      </c>
      <c r="N149" s="65"/>
      <c r="O149" s="65"/>
      <c r="P149" s="65"/>
    </row>
    <row r="150" spans="1:16">
      <c r="A150" s="2"/>
      <c r="C150" s="16"/>
      <c r="D150" s="17"/>
      <c r="E150" s="15"/>
      <c r="F150" s="15"/>
      <c r="G150" s="41">
        <v>3212</v>
      </c>
      <c r="H150" s="43">
        <v>0</v>
      </c>
      <c r="I150" s="43">
        <v>250</v>
      </c>
      <c r="J150" s="43">
        <v>0</v>
      </c>
      <c r="K150" s="66" t="e">
        <f t="shared" si="36"/>
        <v>#DIV/0!</v>
      </c>
      <c r="L150" s="72">
        <f t="shared" si="37"/>
        <v>0</v>
      </c>
      <c r="N150" s="65"/>
      <c r="O150" s="65"/>
      <c r="P150" s="65"/>
    </row>
    <row r="151" spans="1:16">
      <c r="A151" s="2"/>
      <c r="C151" s="16"/>
      <c r="D151" s="17"/>
      <c r="E151" s="15"/>
      <c r="F151" s="15"/>
      <c r="G151" s="41">
        <v>3213</v>
      </c>
      <c r="H151" s="43">
        <v>69</v>
      </c>
      <c r="I151" s="43">
        <v>3300</v>
      </c>
      <c r="J151" s="43">
        <v>480</v>
      </c>
      <c r="K151" s="66">
        <f t="shared" si="36"/>
        <v>695.6521739130435</v>
      </c>
      <c r="L151" s="72">
        <f t="shared" si="37"/>
        <v>14.545454545454545</v>
      </c>
      <c r="N151" s="65"/>
      <c r="O151" s="65"/>
      <c r="P151" s="65"/>
    </row>
    <row r="152" spans="1:16">
      <c r="A152" s="2"/>
      <c r="C152" s="16"/>
      <c r="D152" s="17"/>
      <c r="E152" s="15"/>
      <c r="F152" s="15"/>
      <c r="G152" s="41">
        <v>3214</v>
      </c>
      <c r="H152" s="43">
        <v>0</v>
      </c>
      <c r="I152" s="43">
        <v>350</v>
      </c>
      <c r="J152" s="43">
        <v>491</v>
      </c>
      <c r="K152" s="66" t="e">
        <f t="shared" si="36"/>
        <v>#DIV/0!</v>
      </c>
      <c r="L152" s="72">
        <f t="shared" si="37"/>
        <v>140.28571428571428</v>
      </c>
      <c r="N152" s="65"/>
      <c r="O152" s="65"/>
      <c r="P152" s="65"/>
    </row>
    <row r="153" spans="1:16">
      <c r="A153" s="2"/>
      <c r="C153" s="16"/>
      <c r="D153" s="17"/>
      <c r="E153" s="15"/>
      <c r="F153" s="15"/>
      <c r="G153" s="41">
        <v>3221</v>
      </c>
      <c r="H153" s="43">
        <v>0</v>
      </c>
      <c r="I153" s="43">
        <v>2000</v>
      </c>
      <c r="J153" s="43">
        <v>117</v>
      </c>
      <c r="K153" s="66" t="e">
        <f t="shared" si="36"/>
        <v>#DIV/0!</v>
      </c>
      <c r="L153" s="72">
        <f t="shared" si="37"/>
        <v>5.8500000000000005</v>
      </c>
      <c r="N153" s="65"/>
      <c r="O153" s="65"/>
      <c r="P153" s="65"/>
    </row>
    <row r="154" spans="1:16">
      <c r="A154" s="2"/>
      <c r="C154" s="16"/>
      <c r="D154" s="17"/>
      <c r="E154" s="15"/>
      <c r="F154" s="15"/>
      <c r="G154" s="41">
        <v>3222</v>
      </c>
      <c r="H154" s="43">
        <v>439</v>
      </c>
      <c r="I154" s="43">
        <v>2500</v>
      </c>
      <c r="J154" s="43">
        <v>222</v>
      </c>
      <c r="K154" s="66">
        <f t="shared" si="36"/>
        <v>50.569476082004563</v>
      </c>
      <c r="L154" s="72">
        <f t="shared" si="37"/>
        <v>8.8800000000000008</v>
      </c>
      <c r="N154" s="65"/>
      <c r="O154" s="65"/>
      <c r="P154" s="65"/>
    </row>
    <row r="155" spans="1:16">
      <c r="A155" s="2"/>
      <c r="C155" s="16"/>
      <c r="D155" s="17"/>
      <c r="E155" s="15"/>
      <c r="F155" s="15"/>
      <c r="G155" s="41">
        <v>3223</v>
      </c>
      <c r="H155" s="43">
        <v>6194</v>
      </c>
      <c r="I155" s="43">
        <v>13500</v>
      </c>
      <c r="J155" s="43">
        <v>4826</v>
      </c>
      <c r="K155" s="66">
        <f t="shared" si="36"/>
        <v>77.914110429447859</v>
      </c>
      <c r="L155" s="72">
        <f t="shared" si="37"/>
        <v>35.748148148148147</v>
      </c>
      <c r="N155" s="65"/>
      <c r="O155" s="65"/>
      <c r="P155" s="65"/>
    </row>
    <row r="156" spans="1:16">
      <c r="A156" s="2"/>
      <c r="C156" s="16"/>
      <c r="D156" s="17"/>
      <c r="E156" s="15"/>
      <c r="F156" s="15"/>
      <c r="G156" s="41">
        <v>3224</v>
      </c>
      <c r="H156" s="43">
        <v>0</v>
      </c>
      <c r="I156" s="43">
        <v>1500</v>
      </c>
      <c r="J156" s="43">
        <v>0</v>
      </c>
      <c r="K156" s="66" t="e">
        <f t="shared" si="36"/>
        <v>#DIV/0!</v>
      </c>
      <c r="L156" s="72">
        <f t="shared" si="37"/>
        <v>0</v>
      </c>
      <c r="N156" s="65"/>
      <c r="O156" s="65"/>
      <c r="P156" s="65"/>
    </row>
    <row r="157" spans="1:16">
      <c r="A157" s="2"/>
      <c r="C157" s="16"/>
      <c r="D157" s="17"/>
      <c r="E157" s="15"/>
      <c r="F157" s="15"/>
      <c r="G157" s="41">
        <v>3225</v>
      </c>
      <c r="H157" s="43">
        <v>0</v>
      </c>
      <c r="I157" s="43">
        <v>300</v>
      </c>
      <c r="J157" s="43">
        <v>0</v>
      </c>
      <c r="K157" s="66" t="e">
        <f t="shared" si="36"/>
        <v>#DIV/0!</v>
      </c>
      <c r="L157" s="72">
        <f t="shared" si="37"/>
        <v>0</v>
      </c>
      <c r="N157" s="65"/>
      <c r="O157" s="65"/>
      <c r="P157" s="65"/>
    </row>
    <row r="158" spans="1:16">
      <c r="A158" s="2"/>
      <c r="C158" s="16"/>
      <c r="D158" s="17"/>
      <c r="E158" s="15"/>
      <c r="F158" s="15"/>
      <c r="G158" s="41">
        <v>3227</v>
      </c>
      <c r="H158" s="43">
        <v>213</v>
      </c>
      <c r="I158" s="43">
        <v>300</v>
      </c>
      <c r="J158" s="43">
        <v>0</v>
      </c>
      <c r="K158" s="66">
        <f t="shared" si="36"/>
        <v>0</v>
      </c>
      <c r="L158" s="72">
        <f t="shared" si="37"/>
        <v>0</v>
      </c>
      <c r="N158" s="65"/>
      <c r="O158" s="65"/>
      <c r="P158" s="65"/>
    </row>
    <row r="159" spans="1:16">
      <c r="A159" s="2"/>
      <c r="C159" s="16"/>
      <c r="D159" s="17"/>
      <c r="E159" s="15"/>
      <c r="F159" s="15"/>
      <c r="G159" s="41">
        <v>3231</v>
      </c>
      <c r="H159" s="43">
        <v>13</v>
      </c>
      <c r="I159" s="43">
        <v>300</v>
      </c>
      <c r="J159" s="43">
        <v>0</v>
      </c>
      <c r="K159" s="66">
        <f t="shared" si="36"/>
        <v>0</v>
      </c>
      <c r="L159" s="72">
        <f t="shared" si="37"/>
        <v>0</v>
      </c>
      <c r="N159" s="65"/>
      <c r="O159" s="65"/>
      <c r="P159" s="65"/>
    </row>
    <row r="160" spans="1:16">
      <c r="A160" s="2"/>
      <c r="C160" s="16"/>
      <c r="D160" s="17"/>
      <c r="E160" s="15"/>
      <c r="F160" s="15"/>
      <c r="G160" s="41">
        <v>3232</v>
      </c>
      <c r="H160" s="43">
        <v>0</v>
      </c>
      <c r="I160" s="43">
        <v>600</v>
      </c>
      <c r="J160" s="43">
        <v>1275</v>
      </c>
      <c r="K160" s="66" t="e">
        <f t="shared" si="36"/>
        <v>#DIV/0!</v>
      </c>
      <c r="L160" s="72">
        <f t="shared" si="37"/>
        <v>212.5</v>
      </c>
      <c r="N160" s="65"/>
      <c r="O160" s="65"/>
      <c r="P160" s="65"/>
    </row>
    <row r="161" spans="1:16">
      <c r="A161" s="2"/>
      <c r="C161" s="16"/>
      <c r="D161" s="17"/>
      <c r="E161" s="15"/>
      <c r="F161" s="15"/>
      <c r="G161" s="41">
        <v>3233</v>
      </c>
      <c r="H161" s="43">
        <v>1974</v>
      </c>
      <c r="I161" s="43">
        <v>4450</v>
      </c>
      <c r="J161" s="43">
        <v>0</v>
      </c>
      <c r="K161" s="66">
        <f t="shared" si="36"/>
        <v>0</v>
      </c>
      <c r="L161" s="72">
        <f t="shared" si="37"/>
        <v>0</v>
      </c>
      <c r="N161" s="65"/>
      <c r="O161" s="65"/>
      <c r="P161" s="65"/>
    </row>
    <row r="162" spans="1:16">
      <c r="A162" s="2"/>
      <c r="C162" s="16"/>
      <c r="D162" s="17"/>
      <c r="E162" s="15"/>
      <c r="F162" s="15"/>
      <c r="G162" s="41">
        <v>3234</v>
      </c>
      <c r="H162" s="43">
        <v>1494</v>
      </c>
      <c r="I162" s="43">
        <v>2300</v>
      </c>
      <c r="J162" s="43">
        <v>2223</v>
      </c>
      <c r="K162" s="66">
        <f t="shared" si="36"/>
        <v>148.79518072289159</v>
      </c>
      <c r="L162" s="72">
        <f t="shared" si="37"/>
        <v>96.652173913043484</v>
      </c>
      <c r="N162" s="65"/>
      <c r="O162" s="65"/>
      <c r="P162" s="65"/>
    </row>
    <row r="163" spans="1:16">
      <c r="A163" s="2"/>
      <c r="C163" s="16"/>
      <c r="D163" s="17"/>
      <c r="E163" s="15"/>
      <c r="F163" s="15"/>
      <c r="G163" s="41">
        <v>3235</v>
      </c>
      <c r="H163" s="43">
        <v>1200</v>
      </c>
      <c r="I163" s="43">
        <v>2500</v>
      </c>
      <c r="J163" s="43">
        <v>109</v>
      </c>
      <c r="K163" s="66">
        <f t="shared" si="36"/>
        <v>9.0833333333333339</v>
      </c>
      <c r="L163" s="72">
        <f t="shared" si="37"/>
        <v>4.3600000000000003</v>
      </c>
      <c r="N163" s="65"/>
      <c r="O163" s="65"/>
      <c r="P163" s="65"/>
    </row>
    <row r="164" spans="1:16">
      <c r="A164" s="2"/>
      <c r="C164" s="16"/>
      <c r="D164" s="17"/>
      <c r="E164" s="15"/>
      <c r="F164" s="15"/>
      <c r="G164" s="41">
        <v>3236</v>
      </c>
      <c r="H164" s="43">
        <v>0</v>
      </c>
      <c r="I164" s="43">
        <v>700</v>
      </c>
      <c r="J164" s="43">
        <v>165</v>
      </c>
      <c r="K164" s="66" t="e">
        <f t="shared" si="36"/>
        <v>#DIV/0!</v>
      </c>
      <c r="L164" s="72">
        <f t="shared" si="37"/>
        <v>23.571428571428569</v>
      </c>
      <c r="N164" s="65"/>
      <c r="O164" s="65"/>
      <c r="P164" s="65"/>
    </row>
    <row r="165" spans="1:16">
      <c r="A165" s="2"/>
      <c r="C165" s="16"/>
      <c r="D165" s="17"/>
      <c r="E165" s="15"/>
      <c r="F165" s="15"/>
      <c r="G165" s="41">
        <v>3237</v>
      </c>
      <c r="H165" s="43">
        <v>46812</v>
      </c>
      <c r="I165" s="43">
        <v>150000</v>
      </c>
      <c r="J165" s="43">
        <v>18136</v>
      </c>
      <c r="K165" s="66">
        <f t="shared" si="36"/>
        <v>38.742202853969069</v>
      </c>
      <c r="L165" s="72">
        <f t="shared" si="37"/>
        <v>12.090666666666666</v>
      </c>
      <c r="N165" s="65"/>
      <c r="O165" s="65"/>
      <c r="P165" s="65"/>
    </row>
    <row r="166" spans="1:16">
      <c r="A166" s="2"/>
      <c r="C166" s="16"/>
      <c r="D166" s="17"/>
      <c r="E166" s="15"/>
      <c r="F166" s="15"/>
      <c r="G166" s="41">
        <v>3238</v>
      </c>
      <c r="H166" s="43">
        <v>0</v>
      </c>
      <c r="I166" s="43">
        <v>3000</v>
      </c>
      <c r="J166" s="43">
        <v>0</v>
      </c>
      <c r="K166" s="66" t="e">
        <f t="shared" si="36"/>
        <v>#DIV/0!</v>
      </c>
      <c r="L166" s="72">
        <f t="shared" si="37"/>
        <v>0</v>
      </c>
      <c r="N166" s="65"/>
      <c r="O166" s="65"/>
      <c r="P166" s="65"/>
    </row>
    <row r="167" spans="1:16">
      <c r="A167" s="2"/>
      <c r="C167" s="16"/>
      <c r="D167" s="17"/>
      <c r="E167" s="15"/>
      <c r="F167" s="15"/>
      <c r="G167" s="41">
        <v>3239</v>
      </c>
      <c r="H167" s="43">
        <v>17</v>
      </c>
      <c r="I167" s="43">
        <v>3000</v>
      </c>
      <c r="J167" s="43">
        <v>421</v>
      </c>
      <c r="K167" s="66">
        <f t="shared" si="36"/>
        <v>2476.4705882352941</v>
      </c>
      <c r="L167" s="72">
        <f t="shared" si="37"/>
        <v>14.033333333333333</v>
      </c>
      <c r="N167" s="65"/>
      <c r="O167" s="65"/>
      <c r="P167" s="65"/>
    </row>
    <row r="168" spans="1:16">
      <c r="A168" s="2"/>
      <c r="C168" s="16"/>
      <c r="D168" s="17"/>
      <c r="E168" s="15"/>
      <c r="F168" s="15"/>
      <c r="G168" s="41">
        <v>3241</v>
      </c>
      <c r="H168" s="43">
        <v>2388</v>
      </c>
      <c r="I168" s="43">
        <v>4500</v>
      </c>
      <c r="J168" s="43">
        <v>3936</v>
      </c>
      <c r="K168" s="66">
        <f t="shared" si="36"/>
        <v>164.82412060301507</v>
      </c>
      <c r="L168" s="72">
        <f t="shared" si="37"/>
        <v>87.466666666666669</v>
      </c>
      <c r="N168" s="65"/>
      <c r="O168" s="65"/>
      <c r="P168" s="65"/>
    </row>
    <row r="169" spans="1:16">
      <c r="A169" s="2"/>
      <c r="C169" s="16"/>
      <c r="D169" s="17"/>
      <c r="E169" s="15"/>
      <c r="F169" s="15"/>
      <c r="G169" s="41">
        <v>3292</v>
      </c>
      <c r="H169" s="43">
        <v>0</v>
      </c>
      <c r="I169" s="43">
        <v>300</v>
      </c>
      <c r="J169" s="43">
        <v>0</v>
      </c>
      <c r="K169" s="66" t="e">
        <f t="shared" si="36"/>
        <v>#DIV/0!</v>
      </c>
      <c r="L169" s="72">
        <f t="shared" si="37"/>
        <v>0</v>
      </c>
      <c r="N169" s="65"/>
      <c r="O169" s="65"/>
      <c r="P169" s="65"/>
    </row>
    <row r="170" spans="1:16">
      <c r="A170" s="2"/>
      <c r="C170" s="16"/>
      <c r="D170" s="17"/>
      <c r="E170" s="15"/>
      <c r="F170" s="15"/>
      <c r="G170" s="41">
        <v>3293</v>
      </c>
      <c r="H170" s="43">
        <v>2781</v>
      </c>
      <c r="I170" s="43">
        <v>9500</v>
      </c>
      <c r="J170" s="43">
        <v>775</v>
      </c>
      <c r="K170" s="66">
        <f t="shared" si="36"/>
        <v>27.867673498741457</v>
      </c>
      <c r="L170" s="72">
        <f t="shared" si="37"/>
        <v>8.1578947368421062</v>
      </c>
      <c r="N170" s="65"/>
      <c r="O170" s="65"/>
      <c r="P170" s="65"/>
    </row>
    <row r="171" spans="1:16">
      <c r="A171" s="2"/>
      <c r="C171" s="16"/>
      <c r="D171" s="17"/>
      <c r="E171" s="15"/>
      <c r="F171" s="15"/>
      <c r="G171" s="41">
        <v>3294</v>
      </c>
      <c r="H171" s="43">
        <v>385</v>
      </c>
      <c r="I171" s="43">
        <v>600</v>
      </c>
      <c r="J171" s="43">
        <v>0</v>
      </c>
      <c r="K171" s="66">
        <f t="shared" si="36"/>
        <v>0</v>
      </c>
      <c r="L171" s="72">
        <f t="shared" si="37"/>
        <v>0</v>
      </c>
      <c r="N171" s="65"/>
      <c r="O171" s="65"/>
      <c r="P171" s="65"/>
    </row>
    <row r="172" spans="1:16">
      <c r="A172" s="2"/>
      <c r="C172" s="16"/>
      <c r="D172" s="17"/>
      <c r="E172" s="15"/>
      <c r="F172" s="15"/>
      <c r="G172" s="41">
        <v>3295</v>
      </c>
      <c r="H172" s="43">
        <v>140</v>
      </c>
      <c r="I172" s="43">
        <v>1900</v>
      </c>
      <c r="J172" s="43">
        <v>154</v>
      </c>
      <c r="K172" s="66">
        <f t="shared" si="36"/>
        <v>110.00000000000001</v>
      </c>
      <c r="L172" s="72">
        <f t="shared" si="37"/>
        <v>8.1052631578947363</v>
      </c>
      <c r="N172" s="65"/>
      <c r="O172" s="65"/>
      <c r="P172" s="65"/>
    </row>
    <row r="173" spans="1:16">
      <c r="A173" s="2"/>
      <c r="C173" s="16"/>
      <c r="D173" s="17"/>
      <c r="E173" s="15"/>
      <c r="F173" s="15"/>
      <c r="G173" s="41">
        <v>3296</v>
      </c>
      <c r="H173" s="43">
        <v>0</v>
      </c>
      <c r="I173" s="43">
        <v>1500</v>
      </c>
      <c r="J173" s="43">
        <v>2071</v>
      </c>
      <c r="K173" s="66" t="e">
        <f t="shared" si="36"/>
        <v>#DIV/0!</v>
      </c>
      <c r="L173" s="72">
        <f>SUM(J173/I173*100)</f>
        <v>138.06666666666666</v>
      </c>
      <c r="N173" s="65"/>
      <c r="O173" s="65"/>
      <c r="P173" s="65"/>
    </row>
    <row r="174" spans="1:16">
      <c r="A174" s="2"/>
      <c r="C174" s="16"/>
      <c r="D174" s="17"/>
      <c r="E174" s="15"/>
      <c r="F174" s="15"/>
      <c r="G174" s="41">
        <v>3299</v>
      </c>
      <c r="H174" s="43">
        <v>863</v>
      </c>
      <c r="I174" s="43">
        <v>2100</v>
      </c>
      <c r="J174" s="43">
        <v>552</v>
      </c>
      <c r="K174" s="66">
        <f t="shared" si="36"/>
        <v>63.96292004634995</v>
      </c>
      <c r="L174" s="72">
        <f t="shared" si="37"/>
        <v>26.285714285714285</v>
      </c>
      <c r="N174" s="65"/>
      <c r="O174" s="65"/>
      <c r="P174" s="65"/>
    </row>
    <row r="175" spans="1:16">
      <c r="A175" s="2"/>
      <c r="C175" s="16"/>
      <c r="D175" s="17"/>
      <c r="E175" s="15"/>
      <c r="F175" s="15"/>
      <c r="G175" s="35" t="s">
        <v>24</v>
      </c>
      <c r="H175" s="36">
        <f>SUM(H176:H178)</f>
        <v>13</v>
      </c>
      <c r="I175" s="36">
        <f>SUM(I176:I178)</f>
        <v>650</v>
      </c>
      <c r="J175" s="36">
        <f>SUM(J176:J178)</f>
        <v>56</v>
      </c>
      <c r="K175" s="142">
        <f t="shared" si="36"/>
        <v>430.76923076923077</v>
      </c>
      <c r="L175" s="71">
        <f t="shared" si="37"/>
        <v>8.615384615384615</v>
      </c>
      <c r="N175" s="65"/>
      <c r="O175" s="65"/>
      <c r="P175" s="65"/>
    </row>
    <row r="176" spans="1:16">
      <c r="A176" s="2"/>
      <c r="C176" s="16"/>
      <c r="D176" s="17"/>
      <c r="E176" s="15"/>
      <c r="F176" s="15"/>
      <c r="G176" s="41">
        <v>3431</v>
      </c>
      <c r="H176" s="43">
        <v>1</v>
      </c>
      <c r="I176" s="43">
        <v>500</v>
      </c>
      <c r="J176" s="43">
        <v>0</v>
      </c>
      <c r="K176" s="66">
        <f t="shared" si="36"/>
        <v>0</v>
      </c>
      <c r="L176" s="72">
        <f t="shared" si="37"/>
        <v>0</v>
      </c>
      <c r="N176" s="65"/>
      <c r="O176" s="65"/>
      <c r="P176" s="65"/>
    </row>
    <row r="177" spans="1:16">
      <c r="A177" s="2"/>
      <c r="C177" s="16"/>
      <c r="D177" s="17"/>
      <c r="E177" s="15"/>
      <c r="F177" s="15"/>
      <c r="G177" s="41">
        <v>3432</v>
      </c>
      <c r="H177" s="43">
        <v>12</v>
      </c>
      <c r="I177" s="43">
        <v>100</v>
      </c>
      <c r="J177" s="43">
        <v>56</v>
      </c>
      <c r="K177" s="66">
        <f t="shared" si="36"/>
        <v>466.66666666666669</v>
      </c>
      <c r="L177" s="103">
        <f t="shared" ref="L177:L178" si="38">SUM(J177/I177*100)</f>
        <v>56.000000000000007</v>
      </c>
      <c r="N177" s="65"/>
      <c r="O177" s="65"/>
      <c r="P177" s="65"/>
    </row>
    <row r="178" spans="1:16">
      <c r="A178" s="2"/>
      <c r="C178" s="16"/>
      <c r="D178" s="17"/>
      <c r="E178" s="15"/>
      <c r="F178" s="15"/>
      <c r="G178" s="41">
        <v>3433</v>
      </c>
      <c r="H178" s="43">
        <v>0</v>
      </c>
      <c r="I178" s="43">
        <v>50</v>
      </c>
      <c r="J178" s="43">
        <v>0</v>
      </c>
      <c r="K178" s="66" t="e">
        <f t="shared" si="36"/>
        <v>#DIV/0!</v>
      </c>
      <c r="L178" s="103">
        <f t="shared" si="38"/>
        <v>0</v>
      </c>
    </row>
    <row r="179" spans="1:16">
      <c r="A179" s="2"/>
      <c r="C179" s="16"/>
      <c r="D179" s="17"/>
      <c r="E179" s="15"/>
      <c r="F179" s="15"/>
      <c r="G179" s="35" t="s">
        <v>34</v>
      </c>
      <c r="H179" s="36">
        <f>H180</f>
        <v>1070</v>
      </c>
      <c r="I179" s="36">
        <f>I180</f>
        <v>8400</v>
      </c>
      <c r="J179" s="36">
        <f>J180</f>
        <v>3803</v>
      </c>
      <c r="K179" s="142">
        <f t="shared" ref="K179" si="39">SUM(J179/H179*100)</f>
        <v>355.42056074766356</v>
      </c>
      <c r="L179" s="71">
        <f t="shared" si="37"/>
        <v>45.273809523809518</v>
      </c>
      <c r="N179" s="65"/>
      <c r="O179" s="65"/>
      <c r="P179" s="65"/>
    </row>
    <row r="180" spans="1:16">
      <c r="A180" s="2"/>
      <c r="C180" s="16"/>
      <c r="D180" s="17"/>
      <c r="E180" s="15"/>
      <c r="F180" s="15"/>
      <c r="G180" s="41">
        <v>3691</v>
      </c>
      <c r="H180" s="43">
        <v>1070</v>
      </c>
      <c r="I180" s="43">
        <v>8400</v>
      </c>
      <c r="J180" s="43">
        <v>3803</v>
      </c>
      <c r="K180" s="66">
        <f t="shared" si="36"/>
        <v>355.42056074766356</v>
      </c>
      <c r="L180" s="72">
        <f t="shared" si="37"/>
        <v>45.273809523809518</v>
      </c>
      <c r="N180" s="65"/>
      <c r="O180" s="65"/>
      <c r="P180" s="65"/>
    </row>
    <row r="181" spans="1:16">
      <c r="A181" s="2"/>
      <c r="C181" s="16"/>
      <c r="D181" s="17"/>
      <c r="E181" s="15"/>
      <c r="F181" s="15"/>
      <c r="G181" s="35">
        <v>38</v>
      </c>
      <c r="H181" s="36">
        <f>H182</f>
        <v>0</v>
      </c>
      <c r="I181" s="36">
        <f>I182</f>
        <v>0</v>
      </c>
      <c r="J181" s="36">
        <f>J182</f>
        <v>300</v>
      </c>
      <c r="K181" s="142" t="e">
        <f t="shared" ref="K181" si="40">SUM(J181/H181*100)</f>
        <v>#DIV/0!</v>
      </c>
      <c r="L181" s="71" t="e">
        <f t="shared" si="37"/>
        <v>#DIV/0!</v>
      </c>
      <c r="N181" s="65"/>
      <c r="O181" s="65"/>
      <c r="P181" s="65"/>
    </row>
    <row r="182" spans="1:16">
      <c r="A182" s="2"/>
      <c r="C182" s="16"/>
      <c r="D182" s="17"/>
      <c r="E182" s="15"/>
      <c r="F182" s="15"/>
      <c r="G182" s="154">
        <v>3811</v>
      </c>
      <c r="H182" s="43">
        <v>0</v>
      </c>
      <c r="I182" s="43">
        <v>0</v>
      </c>
      <c r="J182" s="43">
        <v>300</v>
      </c>
      <c r="K182" s="66" t="e">
        <f t="shared" si="36"/>
        <v>#DIV/0!</v>
      </c>
      <c r="L182" s="72" t="e">
        <f>SUM(J182/I182*100)</f>
        <v>#DIV/0!</v>
      </c>
      <c r="N182" s="65"/>
      <c r="O182" s="65"/>
      <c r="P182" s="65"/>
    </row>
    <row r="183" spans="1:16">
      <c r="A183" s="2"/>
      <c r="C183" s="16"/>
      <c r="D183" s="17"/>
      <c r="E183" s="15"/>
      <c r="F183" s="15"/>
      <c r="G183" s="35" t="s">
        <v>25</v>
      </c>
      <c r="H183" s="36">
        <f>SUM(H184:H190)</f>
        <v>827</v>
      </c>
      <c r="I183" s="36">
        <f>SUM(I184:I190)</f>
        <v>8200</v>
      </c>
      <c r="J183" s="36">
        <f>SUM(J184:J190)</f>
        <v>2762</v>
      </c>
      <c r="K183" s="142">
        <f t="shared" ref="K183" si="41">SUM(J183/H183*100)</f>
        <v>333.97823458282949</v>
      </c>
      <c r="L183" s="71">
        <f>SUM(J183/I183*100)</f>
        <v>33.682926829268297</v>
      </c>
      <c r="N183" s="65"/>
      <c r="O183" s="65"/>
      <c r="P183" s="65"/>
    </row>
    <row r="184" spans="1:16">
      <c r="A184" s="2"/>
      <c r="C184" s="16"/>
      <c r="D184" s="17"/>
      <c r="E184" s="15"/>
      <c r="F184" s="15"/>
      <c r="G184" s="41">
        <v>4221</v>
      </c>
      <c r="H184" s="43">
        <v>827</v>
      </c>
      <c r="I184" s="43">
        <v>2500</v>
      </c>
      <c r="J184" s="43">
        <v>1935</v>
      </c>
      <c r="K184" s="66">
        <f t="shared" si="36"/>
        <v>233.97823458282949</v>
      </c>
      <c r="L184" s="72">
        <f>SUM(J184/I184*100)</f>
        <v>77.400000000000006</v>
      </c>
      <c r="N184" s="65"/>
      <c r="O184" s="65"/>
      <c r="P184" s="65"/>
    </row>
    <row r="185" spans="1:16">
      <c r="A185" s="2"/>
      <c r="C185" s="16"/>
      <c r="D185" s="17"/>
      <c r="E185" s="15"/>
      <c r="F185" s="15"/>
      <c r="G185" s="41">
        <v>4222</v>
      </c>
      <c r="H185" s="43">
        <v>0</v>
      </c>
      <c r="I185" s="43">
        <v>700</v>
      </c>
      <c r="J185" s="43">
        <v>760</v>
      </c>
      <c r="K185" s="66" t="e">
        <f t="shared" si="36"/>
        <v>#DIV/0!</v>
      </c>
      <c r="L185" s="72">
        <f t="shared" ref="L185:L190" si="42">SUM(J185/I185*100)</f>
        <v>108.57142857142857</v>
      </c>
      <c r="N185" s="65"/>
      <c r="O185" s="65"/>
      <c r="P185" s="65"/>
    </row>
    <row r="186" spans="1:16">
      <c r="A186" s="2"/>
      <c r="C186" s="16"/>
      <c r="D186" s="17"/>
      <c r="E186" s="15"/>
      <c r="F186" s="15"/>
      <c r="G186" s="41">
        <v>4223</v>
      </c>
      <c r="H186" s="43">
        <v>0</v>
      </c>
      <c r="I186" s="43">
        <v>0</v>
      </c>
      <c r="J186" s="43">
        <v>0</v>
      </c>
      <c r="K186" s="66" t="e">
        <f t="shared" si="36"/>
        <v>#DIV/0!</v>
      </c>
      <c r="L186" s="103" t="e">
        <f t="shared" si="42"/>
        <v>#DIV/0!</v>
      </c>
      <c r="N186" s="65"/>
      <c r="O186" s="65"/>
      <c r="P186" s="65"/>
    </row>
    <row r="187" spans="1:16">
      <c r="A187" s="2"/>
      <c r="C187" s="16"/>
      <c r="D187" s="17"/>
      <c r="E187" s="15"/>
      <c r="F187" s="15"/>
      <c r="G187" s="41">
        <v>4224</v>
      </c>
      <c r="H187" s="43">
        <v>0</v>
      </c>
      <c r="I187" s="43">
        <v>3500</v>
      </c>
      <c r="J187" s="43">
        <v>67</v>
      </c>
      <c r="K187" s="66" t="e">
        <f t="shared" si="36"/>
        <v>#DIV/0!</v>
      </c>
      <c r="L187" s="72">
        <f t="shared" si="42"/>
        <v>1.9142857142857141</v>
      </c>
      <c r="N187" s="65"/>
      <c r="O187" s="65"/>
      <c r="P187" s="65"/>
    </row>
    <row r="188" spans="1:16">
      <c r="A188" s="2"/>
      <c r="C188" s="16"/>
      <c r="D188" s="17"/>
      <c r="E188" s="15"/>
      <c r="F188" s="15"/>
      <c r="G188" s="41">
        <v>4227</v>
      </c>
      <c r="H188" s="43">
        <v>0</v>
      </c>
      <c r="I188" s="43">
        <v>0</v>
      </c>
      <c r="J188" s="43">
        <v>0</v>
      </c>
      <c r="K188" s="66" t="e">
        <f t="shared" si="36"/>
        <v>#DIV/0!</v>
      </c>
      <c r="L188" s="103" t="e">
        <f t="shared" si="42"/>
        <v>#DIV/0!</v>
      </c>
      <c r="N188" s="65"/>
      <c r="O188" s="65"/>
      <c r="P188" s="65"/>
    </row>
    <row r="189" spans="1:16">
      <c r="A189" s="2"/>
      <c r="C189" s="16"/>
      <c r="D189" s="17"/>
      <c r="E189" s="15"/>
      <c r="F189" s="15"/>
      <c r="G189" s="41">
        <v>4241</v>
      </c>
      <c r="H189" s="43">
        <v>0</v>
      </c>
      <c r="I189" s="43">
        <v>500</v>
      </c>
      <c r="J189" s="43">
        <v>0</v>
      </c>
      <c r="K189" s="66" t="e">
        <f t="shared" si="36"/>
        <v>#DIV/0!</v>
      </c>
      <c r="L189" s="72">
        <f t="shared" si="42"/>
        <v>0</v>
      </c>
      <c r="N189" s="65"/>
      <c r="O189" s="65"/>
      <c r="P189" s="65"/>
    </row>
    <row r="190" spans="1:16">
      <c r="A190" s="2"/>
      <c r="C190" s="16"/>
      <c r="D190" s="17"/>
      <c r="E190" s="15"/>
      <c r="F190" s="15"/>
      <c r="G190" s="41">
        <v>4262</v>
      </c>
      <c r="H190" s="43">
        <v>0</v>
      </c>
      <c r="I190" s="43">
        <v>1000</v>
      </c>
      <c r="J190" s="43">
        <v>0</v>
      </c>
      <c r="K190" s="66" t="e">
        <f t="shared" si="36"/>
        <v>#DIV/0!</v>
      </c>
      <c r="L190" s="72">
        <f t="shared" si="42"/>
        <v>0</v>
      </c>
      <c r="N190" s="65"/>
      <c r="O190" s="65"/>
      <c r="P190" s="65"/>
    </row>
    <row r="191" spans="1:16">
      <c r="A191" s="2"/>
      <c r="C191" s="105" t="s">
        <v>36</v>
      </c>
      <c r="D191" s="110"/>
      <c r="E191" s="105">
        <v>31</v>
      </c>
      <c r="F191" s="111"/>
      <c r="G191" s="112" t="s">
        <v>21</v>
      </c>
      <c r="H191" s="113">
        <f>SUM(H142+H148+H175+H179+H183)</f>
        <v>85476</v>
      </c>
      <c r="I191" s="113">
        <f>SUM(I142+I148+I175+I179+I181+I183)</f>
        <v>305000</v>
      </c>
      <c r="J191" s="113">
        <f>SUM(J142+J148+J175+J179+J181+J183)</f>
        <v>74344</v>
      </c>
      <c r="K191" s="147">
        <f t="shared" si="36"/>
        <v>86.976461228882968</v>
      </c>
      <c r="L191" s="122">
        <f t="shared" ref="L191" si="43">SUM(J191/I191*100)</f>
        <v>24.375081967213113</v>
      </c>
      <c r="N191" s="65"/>
      <c r="O191" s="65"/>
      <c r="P191" s="65"/>
    </row>
    <row r="192" spans="1:16">
      <c r="A192" s="2"/>
      <c r="D192" s="2"/>
      <c r="G192" s="114"/>
      <c r="H192" s="115"/>
      <c r="I192" s="115"/>
      <c r="J192" s="115"/>
      <c r="K192" s="123"/>
      <c r="L192" s="124"/>
      <c r="N192" s="65"/>
      <c r="O192" s="65"/>
      <c r="P192" s="65"/>
    </row>
    <row r="193" spans="1:16" ht="75">
      <c r="A193" s="2"/>
      <c r="C193" s="105" t="s">
        <v>36</v>
      </c>
      <c r="D193" s="116"/>
      <c r="E193" s="105">
        <v>43</v>
      </c>
      <c r="F193" s="12" t="s">
        <v>39</v>
      </c>
      <c r="G193" s="35" t="s">
        <v>19</v>
      </c>
      <c r="H193" s="36">
        <f>SUM(H194:H198)</f>
        <v>129572</v>
      </c>
      <c r="I193" s="36">
        <f>SUM(I194:I198)</f>
        <v>297000</v>
      </c>
      <c r="J193" s="36">
        <f>SUM(J194:J198)</f>
        <v>83244</v>
      </c>
      <c r="K193" s="142">
        <f t="shared" ref="K193:K239" si="44">SUM(J193/H193*100)</f>
        <v>64.245361652208814</v>
      </c>
      <c r="L193" s="71">
        <f t="shared" ref="L193" si="45">SUM(J193/I193*100)</f>
        <v>28.02828282828283</v>
      </c>
      <c r="N193" s="65"/>
      <c r="O193" s="65"/>
      <c r="P193" s="65"/>
    </row>
    <row r="194" spans="1:16">
      <c r="A194" s="2"/>
      <c r="C194" s="16"/>
      <c r="D194" s="17"/>
      <c r="E194" s="117"/>
      <c r="F194" s="93"/>
      <c r="G194" s="41">
        <v>3111</v>
      </c>
      <c r="H194" s="43">
        <v>73933</v>
      </c>
      <c r="I194" s="43">
        <v>155000</v>
      </c>
      <c r="J194" s="43">
        <v>63317</v>
      </c>
      <c r="K194" s="66">
        <f t="shared" si="44"/>
        <v>85.641053386173965</v>
      </c>
      <c r="L194" s="72">
        <f t="shared" ref="L194:L242" si="46">SUM(J194/I194*100)</f>
        <v>40.84967741935484</v>
      </c>
      <c r="N194" s="65"/>
      <c r="O194" s="65"/>
      <c r="P194" s="65"/>
    </row>
    <row r="195" spans="1:16">
      <c r="A195" s="2"/>
      <c r="C195" s="16"/>
      <c r="D195" s="17"/>
      <c r="E195" s="117"/>
      <c r="F195" s="93"/>
      <c r="G195" s="41">
        <v>3112</v>
      </c>
      <c r="H195" s="43">
        <v>0</v>
      </c>
      <c r="I195" s="43">
        <v>0</v>
      </c>
      <c r="J195" s="43">
        <v>0</v>
      </c>
      <c r="K195" s="66" t="e">
        <f t="shared" si="44"/>
        <v>#DIV/0!</v>
      </c>
      <c r="L195" s="72" t="e">
        <f t="shared" si="46"/>
        <v>#DIV/0!</v>
      </c>
      <c r="N195" s="65"/>
      <c r="O195" s="65"/>
      <c r="P195" s="65"/>
    </row>
    <row r="196" spans="1:16">
      <c r="A196" s="2"/>
      <c r="C196" s="16"/>
      <c r="D196" s="17"/>
      <c r="E196" s="117"/>
      <c r="F196" s="93"/>
      <c r="G196" s="41">
        <v>3113</v>
      </c>
      <c r="H196" s="43">
        <v>45</v>
      </c>
      <c r="I196" s="43">
        <v>1000</v>
      </c>
      <c r="J196" s="43">
        <v>615</v>
      </c>
      <c r="K196" s="66">
        <f t="shared" si="44"/>
        <v>1366.6666666666665</v>
      </c>
      <c r="L196" s="72">
        <f t="shared" si="46"/>
        <v>61.5</v>
      </c>
      <c r="N196" s="65"/>
      <c r="O196" s="65"/>
      <c r="P196" s="65"/>
    </row>
    <row r="197" spans="1:16">
      <c r="A197" s="2"/>
      <c r="C197" s="16"/>
      <c r="D197" s="17"/>
      <c r="E197" s="117"/>
      <c r="F197" s="93"/>
      <c r="G197" s="41">
        <v>3121</v>
      </c>
      <c r="H197" s="43">
        <v>45320</v>
      </c>
      <c r="I197" s="43">
        <v>118000</v>
      </c>
      <c r="J197" s="43">
        <v>9105</v>
      </c>
      <c r="K197" s="66">
        <f t="shared" si="44"/>
        <v>20.090467784642541</v>
      </c>
      <c r="L197" s="72">
        <f t="shared" si="46"/>
        <v>7.7161016949152543</v>
      </c>
      <c r="N197" s="65"/>
      <c r="O197" s="65"/>
      <c r="P197" s="65"/>
    </row>
    <row r="198" spans="1:16">
      <c r="A198" s="2"/>
      <c r="C198" s="16"/>
      <c r="D198" s="17"/>
      <c r="E198" s="117"/>
      <c r="F198" s="93"/>
      <c r="G198" s="41">
        <v>3132</v>
      </c>
      <c r="H198" s="43">
        <v>10274</v>
      </c>
      <c r="I198" s="43">
        <v>23000</v>
      </c>
      <c r="J198" s="43">
        <v>10207</v>
      </c>
      <c r="K198" s="66">
        <f t="shared" si="44"/>
        <v>99.347868405684252</v>
      </c>
      <c r="L198" s="72">
        <f t="shared" si="46"/>
        <v>44.378260869565217</v>
      </c>
      <c r="N198" s="65"/>
      <c r="O198" s="65"/>
      <c r="P198" s="65"/>
    </row>
    <row r="199" spans="1:16">
      <c r="A199" s="2"/>
      <c r="C199" s="16"/>
      <c r="D199" s="17"/>
      <c r="E199" s="15"/>
      <c r="F199" s="15"/>
      <c r="G199" s="35" t="s">
        <v>20</v>
      </c>
      <c r="H199" s="36">
        <f>SUM(H200:H225)</f>
        <v>207731</v>
      </c>
      <c r="I199" s="36">
        <f>SUM(I200:I225)</f>
        <v>483600</v>
      </c>
      <c r="J199" s="36">
        <f>SUM(J200:J225)</f>
        <v>296547</v>
      </c>
      <c r="K199" s="142">
        <f t="shared" si="44"/>
        <v>142.75529410632021</v>
      </c>
      <c r="L199" s="71">
        <f t="shared" si="46"/>
        <v>61.320719602977668</v>
      </c>
      <c r="N199" s="65"/>
      <c r="O199" s="65"/>
      <c r="P199" s="65"/>
    </row>
    <row r="200" spans="1:16">
      <c r="A200" s="2"/>
      <c r="C200" s="16"/>
      <c r="D200" s="17"/>
      <c r="E200" s="15"/>
      <c r="F200" s="15"/>
      <c r="G200" s="41">
        <v>3211</v>
      </c>
      <c r="H200" s="43">
        <v>13996</v>
      </c>
      <c r="I200" s="43">
        <v>31000</v>
      </c>
      <c r="J200" s="43">
        <v>19545</v>
      </c>
      <c r="K200" s="66">
        <f t="shared" si="44"/>
        <v>139.64704201200342</v>
      </c>
      <c r="L200" s="72">
        <f t="shared" si="46"/>
        <v>63.048387096774192</v>
      </c>
      <c r="N200" s="65"/>
      <c r="O200" s="65"/>
      <c r="P200" s="65"/>
    </row>
    <row r="201" spans="1:16">
      <c r="A201" s="2"/>
      <c r="C201" s="16"/>
      <c r="D201" s="17"/>
      <c r="E201" s="15"/>
      <c r="F201" s="15"/>
      <c r="G201" s="41">
        <v>3212</v>
      </c>
      <c r="H201" s="43">
        <v>831</v>
      </c>
      <c r="I201" s="43">
        <v>3000</v>
      </c>
      <c r="J201" s="43">
        <v>515</v>
      </c>
      <c r="K201" s="66">
        <f t="shared" si="44"/>
        <v>61.973525872442835</v>
      </c>
      <c r="L201" s="72">
        <f t="shared" si="46"/>
        <v>17.166666666666668</v>
      </c>
      <c r="N201" s="65"/>
      <c r="O201" s="65"/>
      <c r="P201" s="65"/>
    </row>
    <row r="202" spans="1:16">
      <c r="A202" s="2"/>
      <c r="C202" s="16"/>
      <c r="D202" s="17"/>
      <c r="E202" s="15"/>
      <c r="F202" s="15"/>
      <c r="G202" s="41">
        <v>3213</v>
      </c>
      <c r="H202" s="43">
        <v>306</v>
      </c>
      <c r="I202" s="43">
        <v>5500</v>
      </c>
      <c r="J202" s="43">
        <v>4886</v>
      </c>
      <c r="K202" s="66">
        <f t="shared" si="44"/>
        <v>1596.7320261437908</v>
      </c>
      <c r="L202" s="72">
        <f t="shared" si="46"/>
        <v>88.836363636363629</v>
      </c>
      <c r="N202" s="65"/>
      <c r="O202" s="65"/>
      <c r="P202" s="65"/>
    </row>
    <row r="203" spans="1:16">
      <c r="A203" s="2"/>
      <c r="C203" s="16"/>
      <c r="D203" s="17"/>
      <c r="E203" s="15"/>
      <c r="F203" s="15"/>
      <c r="G203" s="41">
        <v>3214</v>
      </c>
      <c r="H203" s="43">
        <v>0</v>
      </c>
      <c r="I203" s="43">
        <v>500</v>
      </c>
      <c r="J203" s="43">
        <v>0</v>
      </c>
      <c r="K203" s="66" t="e">
        <f t="shared" si="44"/>
        <v>#DIV/0!</v>
      </c>
      <c r="L203" s="72">
        <f t="shared" si="46"/>
        <v>0</v>
      </c>
      <c r="N203" s="65"/>
      <c r="O203" s="65"/>
      <c r="P203" s="65"/>
    </row>
    <row r="204" spans="1:16">
      <c r="A204" s="2"/>
      <c r="C204" s="16"/>
      <c r="D204" s="17"/>
      <c r="E204" s="15"/>
      <c r="F204" s="15"/>
      <c r="G204" s="41">
        <v>3221</v>
      </c>
      <c r="H204" s="43">
        <v>8095</v>
      </c>
      <c r="I204" s="43">
        <v>14500</v>
      </c>
      <c r="J204" s="43">
        <v>7730</v>
      </c>
      <c r="K204" s="66">
        <f t="shared" si="44"/>
        <v>95.491043854231009</v>
      </c>
      <c r="L204" s="72">
        <f t="shared" si="46"/>
        <v>53.310344827586206</v>
      </c>
      <c r="N204" s="65"/>
      <c r="O204" s="65"/>
      <c r="P204" s="65"/>
    </row>
    <row r="205" spans="1:16">
      <c r="A205" s="2"/>
      <c r="C205" s="16"/>
      <c r="D205" s="17"/>
      <c r="E205" s="15"/>
      <c r="F205" s="15"/>
      <c r="G205" s="41">
        <v>3222</v>
      </c>
      <c r="H205" s="43">
        <v>19337</v>
      </c>
      <c r="I205" s="43">
        <v>29000</v>
      </c>
      <c r="J205" s="43">
        <v>27614</v>
      </c>
      <c r="K205" s="66">
        <f t="shared" si="44"/>
        <v>142.80395097481514</v>
      </c>
      <c r="L205" s="72">
        <f t="shared" si="46"/>
        <v>95.220689655172421</v>
      </c>
      <c r="N205" s="65"/>
      <c r="O205" s="65"/>
      <c r="P205" s="65"/>
    </row>
    <row r="206" spans="1:16">
      <c r="A206" s="2"/>
      <c r="C206" s="16"/>
      <c r="D206" s="17"/>
      <c r="E206" s="15"/>
      <c r="F206" s="15"/>
      <c r="G206" s="41">
        <v>3223</v>
      </c>
      <c r="H206" s="43">
        <v>23116</v>
      </c>
      <c r="I206" s="43">
        <v>32000</v>
      </c>
      <c r="J206" s="43">
        <v>14040</v>
      </c>
      <c r="K206" s="66">
        <f t="shared" si="44"/>
        <v>60.737151756359232</v>
      </c>
      <c r="L206" s="72">
        <f t="shared" si="46"/>
        <v>43.875</v>
      </c>
      <c r="N206" s="65"/>
      <c r="O206" s="65"/>
      <c r="P206" s="65"/>
    </row>
    <row r="207" spans="1:16">
      <c r="A207" s="2"/>
      <c r="C207" s="16"/>
      <c r="D207" s="17"/>
      <c r="E207" s="15"/>
      <c r="F207" s="15"/>
      <c r="G207" s="41">
        <v>3224</v>
      </c>
      <c r="H207" s="43">
        <v>1575</v>
      </c>
      <c r="I207" s="43">
        <v>5900</v>
      </c>
      <c r="J207" s="43">
        <v>116</v>
      </c>
      <c r="K207" s="66">
        <f t="shared" si="44"/>
        <v>7.3650793650793647</v>
      </c>
      <c r="L207" s="72">
        <f t="shared" si="46"/>
        <v>1.9661016949152541</v>
      </c>
      <c r="N207" s="65"/>
      <c r="O207" s="65"/>
      <c r="P207" s="65"/>
    </row>
    <row r="208" spans="1:16">
      <c r="A208" s="2"/>
      <c r="C208" s="16"/>
      <c r="D208" s="17"/>
      <c r="E208" s="15"/>
      <c r="F208" s="15"/>
      <c r="G208" s="41">
        <v>3225</v>
      </c>
      <c r="H208" s="43">
        <v>2981</v>
      </c>
      <c r="I208" s="43">
        <v>5000</v>
      </c>
      <c r="J208" s="43">
        <v>2927</v>
      </c>
      <c r="K208" s="66">
        <f t="shared" si="44"/>
        <v>98.188527339818847</v>
      </c>
      <c r="L208" s="72">
        <f t="shared" si="46"/>
        <v>58.540000000000006</v>
      </c>
      <c r="N208" s="65"/>
      <c r="O208" s="65"/>
      <c r="P208" s="65"/>
    </row>
    <row r="209" spans="1:16">
      <c r="A209" s="2"/>
      <c r="C209" s="16"/>
      <c r="D209" s="17"/>
      <c r="E209" s="15"/>
      <c r="F209" s="15"/>
      <c r="G209" s="41">
        <v>3227</v>
      </c>
      <c r="H209" s="43">
        <v>106</v>
      </c>
      <c r="I209" s="43">
        <v>1000</v>
      </c>
      <c r="J209" s="43">
        <v>0</v>
      </c>
      <c r="K209" s="66">
        <f t="shared" si="44"/>
        <v>0</v>
      </c>
      <c r="L209" s="72">
        <f t="shared" si="46"/>
        <v>0</v>
      </c>
      <c r="N209" s="65"/>
      <c r="O209" s="65"/>
      <c r="P209" s="65"/>
    </row>
    <row r="210" spans="1:16">
      <c r="A210" s="2"/>
      <c r="C210" s="16"/>
      <c r="D210" s="17"/>
      <c r="E210" s="15"/>
      <c r="F210" s="15"/>
      <c r="G210" s="41">
        <v>3231</v>
      </c>
      <c r="H210" s="43">
        <v>14616</v>
      </c>
      <c r="I210" s="43">
        <v>19500</v>
      </c>
      <c r="J210" s="43">
        <v>13614</v>
      </c>
      <c r="K210" s="66">
        <f t="shared" si="44"/>
        <v>93.144499178981931</v>
      </c>
      <c r="L210" s="72">
        <f t="shared" si="46"/>
        <v>69.815384615384616</v>
      </c>
      <c r="N210" s="65"/>
      <c r="O210" s="65"/>
      <c r="P210" s="65"/>
    </row>
    <row r="211" spans="1:16">
      <c r="A211" s="2"/>
      <c r="C211" s="16"/>
      <c r="D211" s="17"/>
      <c r="E211" s="15"/>
      <c r="F211" s="15"/>
      <c r="G211" s="41">
        <v>3232</v>
      </c>
      <c r="H211" s="43">
        <v>4057</v>
      </c>
      <c r="I211" s="43">
        <v>77000</v>
      </c>
      <c r="J211" s="43">
        <v>33447</v>
      </c>
      <c r="K211" s="66">
        <f t="shared" si="44"/>
        <v>824.42691644071976</v>
      </c>
      <c r="L211" s="72">
        <f t="shared" si="46"/>
        <v>43.437662337662339</v>
      </c>
      <c r="N211" s="65"/>
      <c r="O211" s="65"/>
      <c r="P211" s="65"/>
    </row>
    <row r="212" spans="1:16">
      <c r="A212" s="2"/>
      <c r="C212" s="16"/>
      <c r="D212" s="17"/>
      <c r="E212" s="15"/>
      <c r="F212" s="15"/>
      <c r="G212" s="41">
        <v>3233</v>
      </c>
      <c r="H212" s="43">
        <v>11945</v>
      </c>
      <c r="I212" s="43">
        <v>24800</v>
      </c>
      <c r="J212" s="43">
        <v>24193</v>
      </c>
      <c r="K212" s="66">
        <f t="shared" si="44"/>
        <v>202.53662620343241</v>
      </c>
      <c r="L212" s="72">
        <f t="shared" si="46"/>
        <v>97.552419354838705</v>
      </c>
      <c r="N212" s="65"/>
      <c r="O212" s="65"/>
      <c r="P212" s="65"/>
    </row>
    <row r="213" spans="1:16">
      <c r="A213" s="2"/>
      <c r="C213" s="16"/>
      <c r="D213" s="17"/>
      <c r="E213" s="15"/>
      <c r="F213" s="15"/>
      <c r="G213" s="41">
        <v>3234</v>
      </c>
      <c r="H213" s="43">
        <v>2663</v>
      </c>
      <c r="I213" s="43">
        <v>4550</v>
      </c>
      <c r="J213" s="43">
        <v>5548</v>
      </c>
      <c r="K213" s="66">
        <f t="shared" si="44"/>
        <v>208.33646263612468</v>
      </c>
      <c r="L213" s="72">
        <f t="shared" si="46"/>
        <v>121.93406593406593</v>
      </c>
      <c r="N213" s="65"/>
      <c r="O213" s="65"/>
      <c r="P213" s="65"/>
    </row>
    <row r="214" spans="1:16">
      <c r="A214" s="2"/>
      <c r="C214" s="16"/>
      <c r="D214" s="17"/>
      <c r="E214" s="15"/>
      <c r="F214" s="15"/>
      <c r="G214" s="41">
        <v>3235</v>
      </c>
      <c r="H214" s="43">
        <v>14613</v>
      </c>
      <c r="I214" s="43">
        <v>31500</v>
      </c>
      <c r="J214" s="43">
        <v>30190</v>
      </c>
      <c r="K214" s="66">
        <f t="shared" si="44"/>
        <v>206.59686580442073</v>
      </c>
      <c r="L214" s="72">
        <f t="shared" si="46"/>
        <v>95.841269841269835</v>
      </c>
      <c r="N214" s="65"/>
      <c r="O214" s="65"/>
      <c r="P214" s="65"/>
    </row>
    <row r="215" spans="1:16">
      <c r="A215" s="2"/>
      <c r="C215" s="16"/>
      <c r="D215" s="17"/>
      <c r="E215" s="15"/>
      <c r="F215" s="15"/>
      <c r="G215" s="41">
        <v>3236</v>
      </c>
      <c r="H215" s="43">
        <v>428</v>
      </c>
      <c r="I215" s="43">
        <v>4950</v>
      </c>
      <c r="J215" s="43">
        <v>0</v>
      </c>
      <c r="K215" s="66">
        <f t="shared" si="44"/>
        <v>0</v>
      </c>
      <c r="L215" s="72">
        <f t="shared" si="46"/>
        <v>0</v>
      </c>
      <c r="N215" s="65"/>
      <c r="O215" s="65"/>
      <c r="P215" s="65"/>
    </row>
    <row r="216" spans="1:16">
      <c r="A216" s="2"/>
      <c r="C216" s="16"/>
      <c r="D216" s="17"/>
      <c r="E216" s="15"/>
      <c r="F216" s="15"/>
      <c r="G216" s="41">
        <v>3237</v>
      </c>
      <c r="H216" s="43">
        <v>40620</v>
      </c>
      <c r="I216" s="43">
        <v>105300</v>
      </c>
      <c r="J216" s="43">
        <v>74815</v>
      </c>
      <c r="K216" s="66">
        <f t="shared" si="44"/>
        <v>184.18266863613982</v>
      </c>
      <c r="L216" s="72">
        <f t="shared" si="46"/>
        <v>71.049382716049379</v>
      </c>
      <c r="N216" s="65"/>
      <c r="O216" s="65"/>
      <c r="P216" s="65"/>
    </row>
    <row r="217" spans="1:16">
      <c r="A217" s="2"/>
      <c r="C217" s="16"/>
      <c r="D217" s="17"/>
      <c r="E217" s="15"/>
      <c r="F217" s="15"/>
      <c r="G217" s="41">
        <v>3238</v>
      </c>
      <c r="H217" s="43">
        <v>8738</v>
      </c>
      <c r="I217" s="43">
        <v>13500</v>
      </c>
      <c r="J217" s="43">
        <v>3077</v>
      </c>
      <c r="K217" s="66">
        <f t="shared" si="44"/>
        <v>35.21400778210117</v>
      </c>
      <c r="L217" s="72">
        <f t="shared" si="46"/>
        <v>22.792592592592591</v>
      </c>
      <c r="N217" s="65"/>
      <c r="O217" s="65"/>
      <c r="P217" s="65"/>
    </row>
    <row r="218" spans="1:16">
      <c r="A218" s="2"/>
      <c r="C218" s="16"/>
      <c r="D218" s="17"/>
      <c r="E218" s="15"/>
      <c r="F218" s="15"/>
      <c r="G218" s="41">
        <v>3239</v>
      </c>
      <c r="H218" s="43">
        <v>5763</v>
      </c>
      <c r="I218" s="43">
        <v>10500</v>
      </c>
      <c r="J218" s="43">
        <v>3244</v>
      </c>
      <c r="K218" s="66">
        <f t="shared" si="44"/>
        <v>56.290126670137084</v>
      </c>
      <c r="L218" s="72">
        <f t="shared" si="46"/>
        <v>30.895238095238099</v>
      </c>
      <c r="N218" s="65"/>
      <c r="O218" s="65"/>
      <c r="P218" s="65"/>
    </row>
    <row r="219" spans="1:16">
      <c r="A219" s="2"/>
      <c r="C219" s="16"/>
      <c r="D219" s="17"/>
      <c r="E219" s="15"/>
      <c r="F219" s="15"/>
      <c r="G219" s="41">
        <v>3241</v>
      </c>
      <c r="H219" s="43">
        <v>5785</v>
      </c>
      <c r="I219" s="43">
        <v>9350</v>
      </c>
      <c r="J219" s="43">
        <v>9076</v>
      </c>
      <c r="K219" s="66">
        <f t="shared" si="44"/>
        <v>156.88850475367329</v>
      </c>
      <c r="L219" s="72">
        <f t="shared" si="46"/>
        <v>97.069518716577534</v>
      </c>
      <c r="N219" s="65"/>
      <c r="O219" s="65"/>
      <c r="P219" s="65"/>
    </row>
    <row r="220" spans="1:16">
      <c r="A220" s="2"/>
      <c r="C220" s="16"/>
      <c r="D220" s="17"/>
      <c r="E220" s="15"/>
      <c r="F220" s="15"/>
      <c r="G220" s="41">
        <v>3292</v>
      </c>
      <c r="H220" s="43">
        <v>0</v>
      </c>
      <c r="I220" s="43">
        <v>2500</v>
      </c>
      <c r="J220" s="43">
        <v>126</v>
      </c>
      <c r="K220" s="66" t="e">
        <f t="shared" si="44"/>
        <v>#DIV/0!</v>
      </c>
      <c r="L220" s="72">
        <f t="shared" si="46"/>
        <v>5.04</v>
      </c>
      <c r="N220" s="65"/>
      <c r="O220" s="65"/>
      <c r="P220" s="65"/>
    </row>
    <row r="221" spans="1:16">
      <c r="A221" s="2"/>
      <c r="C221" s="16"/>
      <c r="D221" s="17"/>
      <c r="E221" s="15"/>
      <c r="F221" s="15"/>
      <c r="G221" s="41">
        <v>3293</v>
      </c>
      <c r="H221" s="43">
        <v>15590</v>
      </c>
      <c r="I221" s="43">
        <v>31500</v>
      </c>
      <c r="J221" s="43">
        <v>19261</v>
      </c>
      <c r="K221" s="66">
        <f t="shared" si="44"/>
        <v>123.5471456061578</v>
      </c>
      <c r="L221" s="72">
        <f t="shared" si="46"/>
        <v>61.146031746031746</v>
      </c>
      <c r="N221" s="65"/>
      <c r="O221" s="65"/>
      <c r="P221" s="65"/>
    </row>
    <row r="222" spans="1:16">
      <c r="A222" s="2"/>
      <c r="C222" s="16"/>
      <c r="D222" s="17"/>
      <c r="E222" s="15"/>
      <c r="F222" s="15"/>
      <c r="G222" s="41">
        <v>3294</v>
      </c>
      <c r="H222" s="43">
        <v>0</v>
      </c>
      <c r="I222" s="43">
        <v>3100</v>
      </c>
      <c r="J222" s="43">
        <v>0</v>
      </c>
      <c r="K222" s="66" t="e">
        <f t="shared" si="44"/>
        <v>#DIV/0!</v>
      </c>
      <c r="L222" s="72">
        <f t="shared" si="46"/>
        <v>0</v>
      </c>
      <c r="N222" s="65"/>
      <c r="O222" s="65"/>
      <c r="P222" s="65"/>
    </row>
    <row r="223" spans="1:16">
      <c r="A223" s="2"/>
      <c r="C223" s="16"/>
      <c r="D223" s="17"/>
      <c r="E223" s="15"/>
      <c r="F223" s="15"/>
      <c r="G223" s="41">
        <v>3295</v>
      </c>
      <c r="H223" s="43">
        <v>824</v>
      </c>
      <c r="I223" s="43">
        <v>2650</v>
      </c>
      <c r="J223" s="43">
        <v>980</v>
      </c>
      <c r="K223" s="66">
        <f t="shared" si="44"/>
        <v>118.93203883495144</v>
      </c>
      <c r="L223" s="72">
        <f t="shared" si="46"/>
        <v>36.981132075471699</v>
      </c>
      <c r="N223" s="65"/>
      <c r="O223" s="65"/>
      <c r="P223" s="65"/>
    </row>
    <row r="224" spans="1:16">
      <c r="A224" s="2"/>
      <c r="C224" s="16"/>
      <c r="D224" s="17"/>
      <c r="E224" s="15"/>
      <c r="F224" s="15"/>
      <c r="G224" s="41">
        <v>3296</v>
      </c>
      <c r="H224" s="43">
        <v>0</v>
      </c>
      <c r="I224" s="43">
        <v>0</v>
      </c>
      <c r="J224" s="43">
        <v>0</v>
      </c>
      <c r="K224" s="66" t="e">
        <f t="shared" si="44"/>
        <v>#DIV/0!</v>
      </c>
      <c r="L224" s="103" t="e">
        <f t="shared" ref="L224" si="47">SUM(J224/I224*100)</f>
        <v>#DIV/0!</v>
      </c>
      <c r="N224" s="65"/>
      <c r="O224" s="65"/>
      <c r="P224" s="65"/>
    </row>
    <row r="225" spans="1:16">
      <c r="A225" s="2"/>
      <c r="C225" s="16"/>
      <c r="D225" s="17"/>
      <c r="E225" s="15"/>
      <c r="F225" s="15"/>
      <c r="G225" s="41">
        <v>3299</v>
      </c>
      <c r="H225" s="43">
        <v>11746</v>
      </c>
      <c r="I225" s="43">
        <v>15500</v>
      </c>
      <c r="J225" s="43">
        <v>1603</v>
      </c>
      <c r="K225" s="66">
        <f t="shared" si="44"/>
        <v>13.647199046483911</v>
      </c>
      <c r="L225" s="72">
        <f t="shared" si="46"/>
        <v>10.341935483870968</v>
      </c>
      <c r="N225" s="65"/>
      <c r="O225" s="65"/>
      <c r="P225" s="65"/>
    </row>
    <row r="226" spans="1:16">
      <c r="A226" s="2"/>
      <c r="C226" s="16"/>
      <c r="D226" s="17"/>
      <c r="E226" s="15"/>
      <c r="F226" s="15"/>
      <c r="G226" s="35" t="s">
        <v>24</v>
      </c>
      <c r="H226" s="36">
        <f>SUM(H227:H228)</f>
        <v>329</v>
      </c>
      <c r="I226" s="36">
        <f>SUM(I227:I228)</f>
        <v>3600</v>
      </c>
      <c r="J226" s="36">
        <f>SUM(J227:J228)</f>
        <v>22</v>
      </c>
      <c r="K226" s="142">
        <f t="shared" si="44"/>
        <v>6.6869300911854097</v>
      </c>
      <c r="L226" s="71">
        <f t="shared" si="46"/>
        <v>0.61111111111111116</v>
      </c>
      <c r="N226" s="65"/>
      <c r="O226" s="65"/>
      <c r="P226" s="65"/>
    </row>
    <row r="227" spans="1:16">
      <c r="A227" s="27"/>
      <c r="C227" s="125"/>
      <c r="D227" s="28"/>
      <c r="E227" s="1"/>
      <c r="F227" s="1"/>
      <c r="G227" s="41">
        <v>3431</v>
      </c>
      <c r="H227" s="43">
        <v>329</v>
      </c>
      <c r="I227" s="43">
        <v>3500</v>
      </c>
      <c r="J227" s="43">
        <v>22</v>
      </c>
      <c r="K227" s="66">
        <f t="shared" si="44"/>
        <v>6.6869300911854097</v>
      </c>
      <c r="L227" s="72">
        <f t="shared" si="46"/>
        <v>0.62857142857142856</v>
      </c>
      <c r="N227" s="70"/>
      <c r="O227" s="70"/>
      <c r="P227" s="70"/>
    </row>
    <row r="228" spans="1:16">
      <c r="A228" s="2"/>
      <c r="C228" s="16"/>
      <c r="D228" s="17"/>
      <c r="E228" s="15"/>
      <c r="F228" s="15"/>
      <c r="G228" s="41">
        <v>3432</v>
      </c>
      <c r="H228" s="43">
        <v>0</v>
      </c>
      <c r="I228" s="43">
        <v>100</v>
      </c>
      <c r="J228" s="43">
        <v>0</v>
      </c>
      <c r="K228" s="66" t="e">
        <f t="shared" si="44"/>
        <v>#DIV/0!</v>
      </c>
      <c r="L228" s="103">
        <f t="shared" ref="L228" si="48">SUM(J228/I228*100)</f>
        <v>0</v>
      </c>
    </row>
    <row r="229" spans="1:16">
      <c r="A229" s="2"/>
      <c r="C229" s="16"/>
      <c r="D229" s="17"/>
      <c r="E229" s="15"/>
      <c r="F229" s="15"/>
      <c r="G229" s="35" t="s">
        <v>34</v>
      </c>
      <c r="H229" s="36">
        <f>H230</f>
        <v>244</v>
      </c>
      <c r="I229" s="36">
        <f>I230</f>
        <v>22300</v>
      </c>
      <c r="J229" s="36">
        <f>J230</f>
        <v>15883</v>
      </c>
      <c r="K229" s="142">
        <f t="shared" ref="K229" si="49">SUM(J229/H229*100)</f>
        <v>6509.4262295081962</v>
      </c>
      <c r="L229" s="71">
        <f t="shared" si="46"/>
        <v>71.224215246636774</v>
      </c>
      <c r="N229" s="65"/>
      <c r="O229" s="65"/>
      <c r="P229" s="65"/>
    </row>
    <row r="230" spans="1:16">
      <c r="A230" s="2"/>
      <c r="C230" s="16"/>
      <c r="D230" s="17"/>
      <c r="E230" s="15"/>
      <c r="F230" s="15"/>
      <c r="G230" s="46">
        <v>3691</v>
      </c>
      <c r="H230" s="47">
        <v>244</v>
      </c>
      <c r="I230" s="47">
        <v>22300</v>
      </c>
      <c r="J230" s="47">
        <v>15883</v>
      </c>
      <c r="K230" s="66">
        <f t="shared" si="44"/>
        <v>6509.4262295081962</v>
      </c>
      <c r="L230" s="72">
        <f t="shared" si="46"/>
        <v>71.224215246636774</v>
      </c>
      <c r="N230" s="65"/>
      <c r="O230" s="65"/>
      <c r="P230" s="65"/>
    </row>
    <row r="231" spans="1:16">
      <c r="A231" s="2"/>
      <c r="C231" s="16"/>
      <c r="D231" s="17"/>
      <c r="E231" s="15"/>
      <c r="F231" s="15"/>
      <c r="G231" s="35" t="s">
        <v>25</v>
      </c>
      <c r="H231" s="36">
        <f>SUM(H232:H238)</f>
        <v>131059</v>
      </c>
      <c r="I231" s="36">
        <f>SUM(I232:I238)</f>
        <v>257000</v>
      </c>
      <c r="J231" s="36">
        <f>SUM(J232:J238)</f>
        <v>224204</v>
      </c>
      <c r="K231" s="142">
        <f t="shared" ref="K231" si="50">SUM(J231/H231*100)</f>
        <v>171.07104433880923</v>
      </c>
      <c r="L231" s="71">
        <f t="shared" si="46"/>
        <v>87.238910505836571</v>
      </c>
      <c r="N231" s="65"/>
      <c r="O231" s="65"/>
      <c r="P231" s="65"/>
    </row>
    <row r="232" spans="1:16">
      <c r="A232" s="2"/>
      <c r="C232" s="16"/>
      <c r="D232" s="17"/>
      <c r="E232" s="15"/>
      <c r="F232" s="15"/>
      <c r="G232" s="46">
        <v>4221</v>
      </c>
      <c r="H232" s="47">
        <v>54803</v>
      </c>
      <c r="I232" s="47">
        <v>105000</v>
      </c>
      <c r="J232" s="47">
        <v>68914</v>
      </c>
      <c r="K232" s="66">
        <f t="shared" si="44"/>
        <v>125.74859040563473</v>
      </c>
      <c r="L232" s="72">
        <f t="shared" si="46"/>
        <v>65.632380952380956</v>
      </c>
      <c r="N232" s="65"/>
      <c r="O232" s="65"/>
      <c r="P232" s="65"/>
    </row>
    <row r="233" spans="1:16">
      <c r="A233" s="2"/>
      <c r="C233" s="16"/>
      <c r="D233" s="17"/>
      <c r="E233" s="15"/>
      <c r="F233" s="15"/>
      <c r="G233" s="46">
        <v>4222</v>
      </c>
      <c r="H233" s="47">
        <v>3263</v>
      </c>
      <c r="I233" s="47">
        <v>3900</v>
      </c>
      <c r="J233" s="47">
        <v>0</v>
      </c>
      <c r="K233" s="66">
        <f t="shared" si="44"/>
        <v>0</v>
      </c>
      <c r="L233" s="72">
        <f t="shared" si="46"/>
        <v>0</v>
      </c>
      <c r="N233" s="65"/>
      <c r="O233" s="65"/>
      <c r="P233" s="65"/>
    </row>
    <row r="234" spans="1:16">
      <c r="A234" s="2"/>
      <c r="C234" s="16"/>
      <c r="D234" s="17"/>
      <c r="E234" s="15"/>
      <c r="F234" s="15"/>
      <c r="G234" s="46">
        <v>4223</v>
      </c>
      <c r="H234" s="47">
        <v>0</v>
      </c>
      <c r="I234" s="47">
        <v>3500</v>
      </c>
      <c r="J234" s="47">
        <v>0</v>
      </c>
      <c r="K234" s="66" t="e">
        <f t="shared" si="44"/>
        <v>#DIV/0!</v>
      </c>
      <c r="L234" s="72">
        <f t="shared" si="46"/>
        <v>0</v>
      </c>
      <c r="N234" s="65"/>
      <c r="O234" s="65"/>
      <c r="P234" s="65"/>
    </row>
    <row r="235" spans="1:16">
      <c r="A235" s="2"/>
      <c r="C235" s="16"/>
      <c r="D235" s="17"/>
      <c r="E235" s="15"/>
      <c r="F235" s="15"/>
      <c r="G235" s="46">
        <v>4224</v>
      </c>
      <c r="H235" s="47">
        <v>70585</v>
      </c>
      <c r="I235" s="47">
        <v>115000</v>
      </c>
      <c r="J235" s="47">
        <v>125685</v>
      </c>
      <c r="K235" s="66">
        <f t="shared" si="44"/>
        <v>178.06191117092865</v>
      </c>
      <c r="L235" s="72">
        <f t="shared" si="46"/>
        <v>109.29130434782608</v>
      </c>
      <c r="N235" s="65"/>
      <c r="O235" s="65"/>
      <c r="P235" s="65"/>
    </row>
    <row r="236" spans="1:16">
      <c r="A236" s="2"/>
      <c r="C236" s="16"/>
      <c r="D236" s="17"/>
      <c r="E236" s="15"/>
      <c r="F236" s="15"/>
      <c r="G236" s="46">
        <v>4227</v>
      </c>
      <c r="H236" s="47">
        <v>1410</v>
      </c>
      <c r="I236" s="47">
        <v>3950</v>
      </c>
      <c r="J236" s="47">
        <v>25750</v>
      </c>
      <c r="K236" s="66">
        <f t="shared" si="44"/>
        <v>1826.241134751773</v>
      </c>
      <c r="L236" s="72">
        <f t="shared" si="46"/>
        <v>651.89873417721515</v>
      </c>
      <c r="N236" s="65"/>
      <c r="O236" s="65"/>
      <c r="P236" s="65"/>
    </row>
    <row r="237" spans="1:16">
      <c r="A237" s="2"/>
      <c r="C237" s="16"/>
      <c r="D237" s="17"/>
      <c r="E237" s="15"/>
      <c r="F237" s="15"/>
      <c r="G237" s="46">
        <v>4241</v>
      </c>
      <c r="H237" s="47">
        <v>998</v>
      </c>
      <c r="I237" s="47">
        <v>5500</v>
      </c>
      <c r="J237" s="47">
        <v>1231</v>
      </c>
      <c r="K237" s="66">
        <f t="shared" si="44"/>
        <v>123.34669338677355</v>
      </c>
      <c r="L237" s="72">
        <f t="shared" si="46"/>
        <v>22.381818181818179</v>
      </c>
      <c r="N237" s="65"/>
      <c r="O237" s="65"/>
      <c r="P237" s="65"/>
    </row>
    <row r="238" spans="1:16">
      <c r="A238" s="2"/>
      <c r="C238" s="16"/>
      <c r="D238" s="17"/>
      <c r="E238" s="15"/>
      <c r="F238" s="15"/>
      <c r="G238" s="46">
        <v>4262</v>
      </c>
      <c r="H238" s="47">
        <v>0</v>
      </c>
      <c r="I238" s="47">
        <v>20150</v>
      </c>
      <c r="J238" s="47">
        <v>2624</v>
      </c>
      <c r="K238" s="66" t="e">
        <f t="shared" si="44"/>
        <v>#DIV/0!</v>
      </c>
      <c r="L238" s="72">
        <f t="shared" si="46"/>
        <v>13.022332506203474</v>
      </c>
      <c r="N238" s="65"/>
      <c r="O238" s="65"/>
      <c r="P238" s="65"/>
    </row>
    <row r="239" spans="1:16">
      <c r="A239" s="2"/>
      <c r="C239" s="105" t="s">
        <v>36</v>
      </c>
      <c r="D239" s="110"/>
      <c r="E239" s="105">
        <v>43</v>
      </c>
      <c r="F239" s="111"/>
      <c r="G239" s="112" t="s">
        <v>21</v>
      </c>
      <c r="H239" s="113">
        <f>SUM(H193+H199+H226+H229+H231)</f>
        <v>468935</v>
      </c>
      <c r="I239" s="113">
        <f>SUM(I193+I199+I226+I229+I231)</f>
        <v>1063500</v>
      </c>
      <c r="J239" s="113">
        <f>SUM(J193+J199+J226+J229+J231)</f>
        <v>619900</v>
      </c>
      <c r="K239" s="147">
        <f t="shared" si="44"/>
        <v>132.19316109908624</v>
      </c>
      <c r="L239" s="122">
        <f t="shared" si="46"/>
        <v>58.288669487541135</v>
      </c>
      <c r="N239" s="65"/>
      <c r="O239" s="65"/>
      <c r="P239" s="65"/>
    </row>
    <row r="240" spans="1:16">
      <c r="A240" s="2"/>
      <c r="D240" s="2"/>
      <c r="G240" s="126"/>
      <c r="H240" s="127"/>
      <c r="I240" s="127"/>
      <c r="J240" s="127"/>
      <c r="K240" s="130"/>
      <c r="L240" s="102"/>
      <c r="N240" s="65"/>
      <c r="O240" s="65"/>
      <c r="P240" s="65"/>
    </row>
    <row r="241" spans="1:16" ht="30">
      <c r="A241" s="2"/>
      <c r="C241" s="105" t="s">
        <v>36</v>
      </c>
      <c r="D241" s="116"/>
      <c r="E241" s="105">
        <v>52</v>
      </c>
      <c r="F241" s="128" t="s">
        <v>33</v>
      </c>
      <c r="G241" s="35" t="s">
        <v>19</v>
      </c>
      <c r="H241" s="36">
        <f>SUM(H242:H244)</f>
        <v>103152</v>
      </c>
      <c r="I241" s="36">
        <f>SUM(I242:I244)</f>
        <v>169100</v>
      </c>
      <c r="J241" s="36">
        <f>SUM(J242:J244)</f>
        <v>127207</v>
      </c>
      <c r="K241" s="142">
        <f t="shared" ref="K241:K287" si="51">SUM(J241/H241*100)</f>
        <v>123.31995501783774</v>
      </c>
      <c r="L241" s="71">
        <f t="shared" si="46"/>
        <v>75.225901833234772</v>
      </c>
      <c r="N241" s="65"/>
      <c r="O241" s="65"/>
      <c r="P241" s="65"/>
    </row>
    <row r="242" spans="1:16">
      <c r="A242" s="2"/>
      <c r="C242" s="16"/>
      <c r="D242" s="17"/>
      <c r="E242" s="39"/>
      <c r="F242" s="85"/>
      <c r="G242" s="41">
        <v>3111</v>
      </c>
      <c r="H242" s="43">
        <v>87323</v>
      </c>
      <c r="I242" s="43">
        <v>140000</v>
      </c>
      <c r="J242" s="43">
        <v>107541</v>
      </c>
      <c r="K242" s="66">
        <f t="shared" si="51"/>
        <v>123.15312117082556</v>
      </c>
      <c r="L242" s="72">
        <f t="shared" si="46"/>
        <v>76.814999999999998</v>
      </c>
      <c r="N242" s="65"/>
      <c r="O242" s="65"/>
      <c r="P242" s="65"/>
    </row>
    <row r="243" spans="1:16">
      <c r="A243" s="2"/>
      <c r="C243" s="16"/>
      <c r="D243" s="17"/>
      <c r="E243" s="39"/>
      <c r="F243" s="85"/>
      <c r="G243" s="41">
        <v>3121</v>
      </c>
      <c r="H243" s="43">
        <v>3000</v>
      </c>
      <c r="I243" s="43">
        <v>6000</v>
      </c>
      <c r="J243" s="43">
        <v>3600</v>
      </c>
      <c r="K243" s="66">
        <f t="shared" si="51"/>
        <v>120</v>
      </c>
      <c r="L243" s="72">
        <f>SUM(J243/I243*100)</f>
        <v>60</v>
      </c>
      <c r="N243" s="65"/>
      <c r="O243" s="65"/>
      <c r="P243" s="65"/>
    </row>
    <row r="244" spans="1:16">
      <c r="A244" s="2"/>
      <c r="C244" s="16"/>
      <c r="D244" s="17"/>
      <c r="E244" s="39"/>
      <c r="F244" s="85"/>
      <c r="G244" s="41">
        <v>3132</v>
      </c>
      <c r="H244" s="43">
        <v>12829</v>
      </c>
      <c r="I244" s="43">
        <v>23100</v>
      </c>
      <c r="J244" s="43">
        <v>16066</v>
      </c>
      <c r="K244" s="66">
        <f t="shared" si="51"/>
        <v>125.23189648452724</v>
      </c>
      <c r="L244" s="72">
        <f>SUM(J244/I244*100)</f>
        <v>69.549783549783555</v>
      </c>
      <c r="N244" s="65"/>
      <c r="O244" s="65"/>
      <c r="P244" s="65"/>
    </row>
    <row r="245" spans="1:16">
      <c r="A245" s="2"/>
      <c r="C245" s="16"/>
      <c r="D245" s="17"/>
      <c r="E245" s="15"/>
      <c r="F245" s="15"/>
      <c r="G245" s="35" t="s">
        <v>20</v>
      </c>
      <c r="H245" s="36">
        <f>SUM(H246:H264)</f>
        <v>165796</v>
      </c>
      <c r="I245" s="36">
        <f>SUM(I246:I264)</f>
        <v>127102</v>
      </c>
      <c r="J245" s="36">
        <f>SUM(J246:J264)</f>
        <v>172947</v>
      </c>
      <c r="K245" s="142">
        <f t="shared" si="51"/>
        <v>104.31313180052595</v>
      </c>
      <c r="L245" s="71">
        <f>SUM(J245/I245*100)</f>
        <v>136.06945602744253</v>
      </c>
      <c r="N245" s="65"/>
      <c r="O245" s="65"/>
      <c r="P245" s="65"/>
    </row>
    <row r="246" spans="1:16">
      <c r="A246" s="2"/>
      <c r="C246" s="16"/>
      <c r="D246" s="17"/>
      <c r="E246" s="15"/>
      <c r="F246" s="15"/>
      <c r="G246" s="41">
        <v>3211</v>
      </c>
      <c r="H246" s="43">
        <v>62253</v>
      </c>
      <c r="I246" s="43">
        <v>40273</v>
      </c>
      <c r="J246" s="43">
        <v>48316</v>
      </c>
      <c r="K246" s="66">
        <f t="shared" si="51"/>
        <v>77.612323904068887</v>
      </c>
      <c r="L246" s="72">
        <f>SUM(J246/I246*100)</f>
        <v>119.97119658331886</v>
      </c>
      <c r="N246" s="65"/>
      <c r="O246" s="65"/>
      <c r="P246" s="65"/>
    </row>
    <row r="247" spans="1:16">
      <c r="A247" s="2"/>
      <c r="C247" s="16"/>
      <c r="D247" s="17"/>
      <c r="E247" s="15"/>
      <c r="F247" s="15"/>
      <c r="G247" s="41">
        <v>3212</v>
      </c>
      <c r="H247" s="43">
        <v>9025</v>
      </c>
      <c r="I247" s="43">
        <v>17900</v>
      </c>
      <c r="J247" s="43">
        <v>9059</v>
      </c>
      <c r="K247" s="66">
        <f t="shared" si="51"/>
        <v>100.37673130193905</v>
      </c>
      <c r="L247" s="72">
        <f t="shared" ref="L247:L253" si="52">SUM(J247/I247*100)</f>
        <v>50.608938547486041</v>
      </c>
      <c r="N247" s="65"/>
      <c r="O247" s="65"/>
      <c r="P247" s="65"/>
    </row>
    <row r="248" spans="1:16">
      <c r="A248" s="2"/>
      <c r="C248" s="16"/>
      <c r="D248" s="17"/>
      <c r="E248" s="15"/>
      <c r="F248" s="15"/>
      <c r="G248" s="41">
        <v>3213</v>
      </c>
      <c r="H248" s="43">
        <v>22461</v>
      </c>
      <c r="I248" s="43">
        <v>38070</v>
      </c>
      <c r="J248" s="43">
        <v>24455</v>
      </c>
      <c r="K248" s="66">
        <f t="shared" si="51"/>
        <v>108.8776100796937</v>
      </c>
      <c r="L248" s="72">
        <f t="shared" si="52"/>
        <v>64.236931967428418</v>
      </c>
      <c r="N248" s="65"/>
      <c r="O248" s="65"/>
      <c r="P248" s="65"/>
    </row>
    <row r="249" spans="1:16">
      <c r="A249" s="2"/>
      <c r="C249" s="16"/>
      <c r="D249" s="17"/>
      <c r="E249" s="15"/>
      <c r="F249" s="15"/>
      <c r="G249" s="41">
        <v>3221</v>
      </c>
      <c r="H249" s="43">
        <v>60</v>
      </c>
      <c r="I249" s="43">
        <v>1664</v>
      </c>
      <c r="J249" s="43">
        <v>1073</v>
      </c>
      <c r="K249" s="66">
        <f t="shared" si="51"/>
        <v>1788.3333333333333</v>
      </c>
      <c r="L249" s="72">
        <f t="shared" si="52"/>
        <v>64.483173076923066</v>
      </c>
      <c r="N249" s="65"/>
      <c r="O249" s="65"/>
      <c r="P249" s="65"/>
    </row>
    <row r="250" spans="1:16">
      <c r="A250" s="2"/>
      <c r="C250" s="16"/>
      <c r="D250" s="17"/>
      <c r="E250" s="15"/>
      <c r="F250" s="15"/>
      <c r="G250" s="41">
        <v>3222</v>
      </c>
      <c r="H250" s="43">
        <v>14795</v>
      </c>
      <c r="I250" s="43">
        <v>15500</v>
      </c>
      <c r="J250" s="43">
        <v>12585</v>
      </c>
      <c r="K250" s="66">
        <f t="shared" si="51"/>
        <v>85.062521122000675</v>
      </c>
      <c r="L250" s="72">
        <f t="shared" si="52"/>
        <v>81.193548387096769</v>
      </c>
      <c r="N250" s="65"/>
      <c r="O250" s="65"/>
      <c r="P250" s="65"/>
    </row>
    <row r="251" spans="1:16">
      <c r="A251" s="2"/>
      <c r="C251" s="16"/>
      <c r="D251" s="17"/>
      <c r="E251" s="15"/>
      <c r="F251" s="15"/>
      <c r="G251" s="41">
        <v>3224</v>
      </c>
      <c r="H251" s="43">
        <v>7560</v>
      </c>
      <c r="I251" s="43">
        <v>0</v>
      </c>
      <c r="J251" s="43">
        <v>52</v>
      </c>
      <c r="K251" s="66">
        <f t="shared" si="51"/>
        <v>0.68783068783068779</v>
      </c>
      <c r="L251" s="72" t="e">
        <f t="shared" si="52"/>
        <v>#DIV/0!</v>
      </c>
      <c r="N251" s="65"/>
      <c r="O251" s="65"/>
      <c r="P251" s="65"/>
    </row>
    <row r="252" spans="1:16">
      <c r="A252" s="2"/>
      <c r="C252" s="16"/>
      <c r="D252" s="17"/>
      <c r="E252" s="15"/>
      <c r="F252" s="15"/>
      <c r="G252" s="41">
        <v>3225</v>
      </c>
      <c r="H252" s="43">
        <v>0</v>
      </c>
      <c r="I252" s="43">
        <v>0</v>
      </c>
      <c r="J252" s="43">
        <v>506</v>
      </c>
      <c r="K252" s="66" t="e">
        <f t="shared" si="51"/>
        <v>#DIV/0!</v>
      </c>
      <c r="L252" s="72" t="e">
        <f t="shared" si="52"/>
        <v>#DIV/0!</v>
      </c>
      <c r="N252" s="65"/>
      <c r="O252" s="65"/>
      <c r="P252" s="65"/>
    </row>
    <row r="253" spans="1:16">
      <c r="A253" s="2"/>
      <c r="C253" s="16"/>
      <c r="D253" s="17"/>
      <c r="E253" s="15"/>
      <c r="F253" s="15"/>
      <c r="G253" s="41">
        <v>3231</v>
      </c>
      <c r="H253" s="43">
        <v>0</v>
      </c>
      <c r="I253" s="43">
        <v>0</v>
      </c>
      <c r="J253" s="43">
        <v>1695</v>
      </c>
      <c r="K253" s="66" t="e">
        <f t="shared" si="51"/>
        <v>#DIV/0!</v>
      </c>
      <c r="L253" s="72" t="e">
        <f t="shared" si="52"/>
        <v>#DIV/0!</v>
      </c>
      <c r="N253" s="65"/>
      <c r="O253" s="65"/>
      <c r="P253" s="65"/>
    </row>
    <row r="254" spans="1:16">
      <c r="A254" s="2"/>
      <c r="C254" s="16"/>
      <c r="D254" s="17"/>
      <c r="E254" s="15"/>
      <c r="F254" s="15"/>
      <c r="G254" s="41">
        <v>3232</v>
      </c>
      <c r="H254" s="43">
        <v>10600</v>
      </c>
      <c r="I254" s="43">
        <v>0</v>
      </c>
      <c r="J254" s="43">
        <v>4163</v>
      </c>
      <c r="K254" s="66">
        <f t="shared" si="51"/>
        <v>39.273584905660371</v>
      </c>
      <c r="L254" s="72" t="e">
        <f t="shared" ref="L254:L267" si="53">SUM(J254/I254*100)</f>
        <v>#DIV/0!</v>
      </c>
      <c r="N254" s="65"/>
      <c r="O254" s="65"/>
      <c r="P254" s="65"/>
    </row>
    <row r="255" spans="1:16">
      <c r="A255" s="2"/>
      <c r="C255" s="16"/>
      <c r="D255" s="17"/>
      <c r="E255" s="15"/>
      <c r="F255" s="15"/>
      <c r="G255" s="41">
        <v>3233</v>
      </c>
      <c r="H255" s="43">
        <v>13877</v>
      </c>
      <c r="I255" s="43">
        <v>3725</v>
      </c>
      <c r="J255" s="43">
        <v>3401</v>
      </c>
      <c r="K255" s="66">
        <f t="shared" si="51"/>
        <v>24.508179001225049</v>
      </c>
      <c r="L255" s="72">
        <f t="shared" si="53"/>
        <v>91.302013422818789</v>
      </c>
      <c r="N255" s="65"/>
      <c r="O255" s="65"/>
      <c r="P255" s="65"/>
    </row>
    <row r="256" spans="1:16">
      <c r="A256" s="2"/>
      <c r="C256" s="16"/>
      <c r="D256" s="17"/>
      <c r="E256" s="15"/>
      <c r="F256" s="15"/>
      <c r="G256" s="41">
        <v>3235</v>
      </c>
      <c r="H256" s="43">
        <v>10361</v>
      </c>
      <c r="I256" s="43">
        <v>6670</v>
      </c>
      <c r="J256" s="43">
        <v>19031</v>
      </c>
      <c r="K256" s="66">
        <f t="shared" si="51"/>
        <v>183.6791815461828</v>
      </c>
      <c r="L256" s="72">
        <f t="shared" si="53"/>
        <v>285.32233883058467</v>
      </c>
      <c r="N256" s="65"/>
      <c r="O256" s="65"/>
      <c r="P256" s="65"/>
    </row>
    <row r="257" spans="1:16">
      <c r="A257" s="2"/>
      <c r="C257" s="16"/>
      <c r="D257" s="17"/>
      <c r="E257" s="15"/>
      <c r="F257" s="15"/>
      <c r="G257" s="41">
        <v>3237</v>
      </c>
      <c r="H257" s="43">
        <v>5246</v>
      </c>
      <c r="I257" s="43">
        <v>0</v>
      </c>
      <c r="J257" s="43">
        <v>42043</v>
      </c>
      <c r="K257" s="66">
        <f t="shared" si="51"/>
        <v>801.42966069386205</v>
      </c>
      <c r="L257" s="72" t="e">
        <f>SUM(J257/I257*100)</f>
        <v>#DIV/0!</v>
      </c>
      <c r="N257" s="65"/>
      <c r="O257" s="65"/>
      <c r="P257" s="65"/>
    </row>
    <row r="258" spans="1:16">
      <c r="A258" s="2"/>
      <c r="C258" s="16"/>
      <c r="D258" s="17"/>
      <c r="E258" s="15"/>
      <c r="F258" s="15"/>
      <c r="G258" s="41">
        <v>3238</v>
      </c>
      <c r="H258" s="129">
        <v>437</v>
      </c>
      <c r="I258" s="129">
        <v>0</v>
      </c>
      <c r="J258" s="129">
        <v>23</v>
      </c>
      <c r="K258" s="66">
        <f t="shared" si="51"/>
        <v>5.2631578947368416</v>
      </c>
      <c r="L258" s="72" t="e">
        <f>SUM(J258/I258*100)</f>
        <v>#DIV/0!</v>
      </c>
      <c r="N258" s="65"/>
      <c r="O258" s="65"/>
      <c r="P258" s="65"/>
    </row>
    <row r="259" spans="1:16">
      <c r="A259" s="2"/>
      <c r="C259" s="16"/>
      <c r="D259" s="17"/>
      <c r="E259" s="15"/>
      <c r="F259" s="15"/>
      <c r="G259" s="41">
        <v>3239</v>
      </c>
      <c r="H259" s="129">
        <v>9</v>
      </c>
      <c r="I259" s="129">
        <v>0</v>
      </c>
      <c r="J259" s="129">
        <v>1395</v>
      </c>
      <c r="K259" s="66">
        <f t="shared" si="51"/>
        <v>15500</v>
      </c>
      <c r="L259" s="72" t="e">
        <f>SUM(J259/I259*100)</f>
        <v>#DIV/0!</v>
      </c>
      <c r="N259" s="65"/>
      <c r="O259" s="65"/>
      <c r="P259" s="65"/>
    </row>
    <row r="260" spans="1:16">
      <c r="A260" s="2"/>
      <c r="C260" s="16"/>
      <c r="D260" s="17"/>
      <c r="E260" s="15"/>
      <c r="F260" s="15"/>
      <c r="G260" s="41">
        <v>3241</v>
      </c>
      <c r="H260" s="129">
        <v>3414</v>
      </c>
      <c r="I260" s="43">
        <v>1300</v>
      </c>
      <c r="J260" s="129">
        <v>3000</v>
      </c>
      <c r="K260" s="66">
        <f t="shared" si="51"/>
        <v>87.873462214411248</v>
      </c>
      <c r="L260" s="72">
        <f t="shared" si="53"/>
        <v>230.76923076923075</v>
      </c>
      <c r="N260" s="65"/>
      <c r="O260" s="65"/>
      <c r="P260" s="65"/>
    </row>
    <row r="261" spans="1:16">
      <c r="A261" s="2"/>
      <c r="C261" s="16"/>
      <c r="D261" s="17"/>
      <c r="E261" s="15"/>
      <c r="F261" s="15"/>
      <c r="G261" s="41">
        <v>3293</v>
      </c>
      <c r="H261" s="129">
        <v>376</v>
      </c>
      <c r="I261" s="43">
        <v>0</v>
      </c>
      <c r="J261" s="129">
        <v>609</v>
      </c>
      <c r="K261" s="66">
        <f t="shared" si="51"/>
        <v>161.968085106383</v>
      </c>
      <c r="L261" s="72" t="e">
        <f t="shared" si="53"/>
        <v>#DIV/0!</v>
      </c>
      <c r="N261" s="65"/>
      <c r="O261" s="65"/>
      <c r="P261" s="65"/>
    </row>
    <row r="262" spans="1:16">
      <c r="A262" s="2"/>
      <c r="C262" s="16"/>
      <c r="D262" s="17"/>
      <c r="E262" s="15"/>
      <c r="F262" s="15"/>
      <c r="G262" s="41">
        <v>3294</v>
      </c>
      <c r="H262" s="129">
        <v>1324</v>
      </c>
      <c r="I262" s="129">
        <v>0</v>
      </c>
      <c r="J262" s="129">
        <v>450</v>
      </c>
      <c r="K262" s="66">
        <f t="shared" si="51"/>
        <v>33.987915407854985</v>
      </c>
      <c r="L262" s="72" t="e">
        <f>SUM(J262/I262*100)</f>
        <v>#DIV/0!</v>
      </c>
      <c r="N262" s="65"/>
      <c r="O262" s="65"/>
      <c r="P262" s="65"/>
    </row>
    <row r="263" spans="1:16">
      <c r="A263" s="2"/>
      <c r="C263" s="16"/>
      <c r="D263" s="17"/>
      <c r="E263" s="15"/>
      <c r="F263" s="15"/>
      <c r="G263" s="41">
        <v>3295</v>
      </c>
      <c r="H263" s="129">
        <v>74</v>
      </c>
      <c r="I263" s="129">
        <v>0</v>
      </c>
      <c r="J263" s="129">
        <v>252</v>
      </c>
      <c r="K263" s="66">
        <f t="shared" si="51"/>
        <v>340.54054054054052</v>
      </c>
      <c r="L263" s="72" t="e">
        <f>SUM(J263/I263*100)</f>
        <v>#DIV/0!</v>
      </c>
      <c r="N263" s="65"/>
      <c r="O263" s="65"/>
      <c r="P263" s="65"/>
    </row>
    <row r="264" spans="1:16">
      <c r="A264" s="2"/>
      <c r="C264" s="16"/>
      <c r="D264" s="17"/>
      <c r="E264" s="15"/>
      <c r="F264" s="15"/>
      <c r="G264" s="41">
        <v>3299</v>
      </c>
      <c r="H264" s="129">
        <v>3924</v>
      </c>
      <c r="I264" s="43">
        <v>2000</v>
      </c>
      <c r="J264" s="129">
        <v>839</v>
      </c>
      <c r="K264" s="66">
        <f t="shared" si="51"/>
        <v>21.381243628950049</v>
      </c>
      <c r="L264" s="72">
        <f t="shared" si="53"/>
        <v>41.949999999999996</v>
      </c>
      <c r="N264" s="65"/>
      <c r="O264" s="65"/>
      <c r="P264" s="65"/>
    </row>
    <row r="265" spans="1:16">
      <c r="A265" s="2"/>
      <c r="C265" s="16"/>
      <c r="D265" s="17"/>
      <c r="E265" s="15"/>
      <c r="F265" s="15"/>
      <c r="G265" s="35">
        <v>34</v>
      </c>
      <c r="H265" s="131">
        <f t="shared" ref="H265:J265" si="54">H266</f>
        <v>8</v>
      </c>
      <c r="I265" s="131">
        <f t="shared" si="54"/>
        <v>0</v>
      </c>
      <c r="J265" s="131">
        <f t="shared" si="54"/>
        <v>0</v>
      </c>
      <c r="K265" s="142">
        <f t="shared" si="51"/>
        <v>0</v>
      </c>
      <c r="L265" s="152" t="e">
        <f t="shared" ref="L265" si="55">SUM(J265/I265*100)</f>
        <v>#DIV/0!</v>
      </c>
      <c r="N265" s="65"/>
      <c r="O265" s="65"/>
      <c r="P265" s="65"/>
    </row>
    <row r="266" spans="1:16">
      <c r="A266" s="2"/>
      <c r="C266" s="16"/>
      <c r="D266" s="17"/>
      <c r="E266" s="15"/>
      <c r="F266" s="15"/>
      <c r="G266" s="41">
        <v>3432</v>
      </c>
      <c r="H266" s="129">
        <v>8</v>
      </c>
      <c r="I266" s="43">
        <v>0</v>
      </c>
      <c r="J266" s="129">
        <v>0</v>
      </c>
      <c r="K266" s="66">
        <f t="shared" si="51"/>
        <v>0</v>
      </c>
      <c r="L266" s="72" t="e">
        <f t="shared" si="53"/>
        <v>#DIV/0!</v>
      </c>
      <c r="N266" s="65"/>
      <c r="O266" s="65"/>
      <c r="P266" s="65"/>
    </row>
    <row r="267" spans="1:16">
      <c r="A267" s="2"/>
      <c r="C267" s="16"/>
      <c r="D267" s="17"/>
      <c r="E267" s="15"/>
      <c r="F267" s="15"/>
      <c r="G267" s="35">
        <v>37</v>
      </c>
      <c r="H267" s="131">
        <f>H268</f>
        <v>0</v>
      </c>
      <c r="I267" s="131">
        <f>I268</f>
        <v>0</v>
      </c>
      <c r="J267" s="131">
        <f>J268</f>
        <v>16000</v>
      </c>
      <c r="K267" s="142" t="e">
        <f t="shared" si="51"/>
        <v>#DIV/0!</v>
      </c>
      <c r="L267" s="152" t="e">
        <f t="shared" si="53"/>
        <v>#DIV/0!</v>
      </c>
      <c r="N267" s="65"/>
      <c r="O267" s="65"/>
      <c r="P267" s="65"/>
    </row>
    <row r="268" spans="1:16">
      <c r="A268" s="2"/>
      <c r="C268" s="16"/>
      <c r="D268" s="17"/>
      <c r="E268" s="15"/>
      <c r="F268" s="15"/>
      <c r="G268" s="154">
        <v>3721</v>
      </c>
      <c r="H268" s="129">
        <v>0</v>
      </c>
      <c r="I268" s="43">
        <v>0</v>
      </c>
      <c r="J268" s="129">
        <v>16000</v>
      </c>
      <c r="K268" s="66" t="e">
        <f t="shared" si="51"/>
        <v>#DIV/0!</v>
      </c>
      <c r="L268" s="72" t="e">
        <f>SUM(J268/I268*100)</f>
        <v>#DIV/0!</v>
      </c>
      <c r="N268" s="65"/>
      <c r="O268" s="65"/>
      <c r="P268" s="65"/>
    </row>
    <row r="269" spans="1:16">
      <c r="A269" s="2"/>
      <c r="C269" s="16"/>
      <c r="D269" s="17"/>
      <c r="E269" s="15"/>
      <c r="F269" s="15"/>
      <c r="G269" s="35" t="s">
        <v>25</v>
      </c>
      <c r="H269" s="36">
        <f>SUM(H270:H273)</f>
        <v>47420</v>
      </c>
      <c r="I269" s="36">
        <f>SUM(I270:I273)</f>
        <v>21645</v>
      </c>
      <c r="J269" s="36">
        <f>SUM(J270:J273)</f>
        <v>77512</v>
      </c>
      <c r="K269" s="142">
        <f t="shared" si="51"/>
        <v>163.45845634753269</v>
      </c>
      <c r="L269" s="71">
        <f t="shared" ref="L269" si="56">SUM(J269/I269*100)</f>
        <v>358.1057981057981</v>
      </c>
      <c r="N269" s="65"/>
      <c r="O269" s="65"/>
      <c r="P269" s="65"/>
    </row>
    <row r="270" spans="1:16">
      <c r="A270" s="2"/>
      <c r="C270" s="16"/>
      <c r="D270" s="17"/>
      <c r="E270" s="15"/>
      <c r="F270" s="15"/>
      <c r="G270" s="41">
        <v>4221</v>
      </c>
      <c r="H270" s="43">
        <v>2299</v>
      </c>
      <c r="I270" s="43">
        <v>0</v>
      </c>
      <c r="J270" s="43">
        <v>49944</v>
      </c>
      <c r="K270" s="66">
        <f t="shared" si="51"/>
        <v>2172.4227925184864</v>
      </c>
      <c r="L270" s="72" t="e">
        <f>SUM(J270/I270*100)</f>
        <v>#DIV/0!</v>
      </c>
      <c r="N270" s="65"/>
      <c r="O270" s="65"/>
      <c r="P270" s="65"/>
    </row>
    <row r="271" spans="1:16">
      <c r="A271" s="2"/>
      <c r="C271" s="16"/>
      <c r="D271" s="17"/>
      <c r="E271" s="15"/>
      <c r="F271" s="15"/>
      <c r="G271" s="41">
        <v>4224</v>
      </c>
      <c r="H271" s="43">
        <v>43204</v>
      </c>
      <c r="I271" s="43">
        <v>21645</v>
      </c>
      <c r="J271" s="43">
        <v>25895</v>
      </c>
      <c r="K271" s="66">
        <f t="shared" si="51"/>
        <v>59.936579946301272</v>
      </c>
      <c r="L271" s="72">
        <f>SUM(J271/I271*100)</f>
        <v>119.63501963501963</v>
      </c>
      <c r="N271" s="65"/>
      <c r="O271" s="65"/>
      <c r="P271" s="65"/>
    </row>
    <row r="272" spans="1:16">
      <c r="A272" s="2"/>
      <c r="C272" s="16"/>
      <c r="D272" s="17"/>
      <c r="E272" s="15"/>
      <c r="F272" s="15"/>
      <c r="G272" s="41">
        <v>4241</v>
      </c>
      <c r="H272" s="43">
        <v>1917</v>
      </c>
      <c r="I272" s="43">
        <v>0</v>
      </c>
      <c r="J272" s="43">
        <v>1673</v>
      </c>
      <c r="K272" s="66">
        <f t="shared" si="51"/>
        <v>87.271778821074591</v>
      </c>
      <c r="L272" s="72" t="e">
        <f>SUM(J272/I272*100)</f>
        <v>#DIV/0!</v>
      </c>
      <c r="N272" s="65"/>
      <c r="O272" s="65"/>
      <c r="P272" s="65"/>
    </row>
    <row r="273" spans="1:16">
      <c r="A273" s="2"/>
      <c r="C273" s="16"/>
      <c r="D273" s="17"/>
      <c r="E273" s="15"/>
      <c r="F273" s="15"/>
      <c r="G273" s="41">
        <v>4262</v>
      </c>
      <c r="H273" s="43">
        <v>0</v>
      </c>
      <c r="I273" s="43">
        <v>0</v>
      </c>
      <c r="J273" s="43">
        <v>0</v>
      </c>
      <c r="K273" s="66" t="e">
        <f t="shared" si="51"/>
        <v>#DIV/0!</v>
      </c>
      <c r="L273" s="72" t="e">
        <f>SUM(J273/I273*100)</f>
        <v>#DIV/0!</v>
      </c>
      <c r="N273" s="65"/>
      <c r="O273" s="65"/>
      <c r="P273" s="65"/>
    </row>
    <row r="274" spans="1:16">
      <c r="A274" s="2"/>
      <c r="C274" s="105" t="s">
        <v>36</v>
      </c>
      <c r="D274" s="110"/>
      <c r="E274" s="105">
        <v>52</v>
      </c>
      <c r="F274" s="111"/>
      <c r="G274" s="112" t="s">
        <v>21</v>
      </c>
      <c r="H274" s="113">
        <f>SUM(H241+H245+H265+H267+H269)</f>
        <v>316376</v>
      </c>
      <c r="I274" s="113">
        <f>SUM(I241+I245+I265+I267+I269)</f>
        <v>317847</v>
      </c>
      <c r="J274" s="113">
        <f>SUM(J241+J245+J265+J267+J269)</f>
        <v>393666</v>
      </c>
      <c r="K274" s="147">
        <f>SUM(J274/H274*100)</f>
        <v>124.42979239891774</v>
      </c>
      <c r="L274" s="122">
        <f>SUM(J274/I274*100)</f>
        <v>123.85392972090345</v>
      </c>
      <c r="N274" s="65"/>
      <c r="O274" s="65"/>
      <c r="P274" s="65"/>
    </row>
    <row r="275" spans="1:16">
      <c r="A275" s="2"/>
      <c r="D275" s="2"/>
      <c r="G275" s="29"/>
      <c r="H275" s="30"/>
      <c r="I275" s="30"/>
      <c r="J275" s="30"/>
      <c r="K275" s="29"/>
      <c r="L275" s="69"/>
      <c r="N275" s="65"/>
      <c r="O275" s="65"/>
      <c r="P275" s="65"/>
    </row>
    <row r="276" spans="1:16">
      <c r="A276" s="2"/>
      <c r="C276" s="105" t="s">
        <v>36</v>
      </c>
      <c r="D276" s="116"/>
      <c r="E276" s="105">
        <v>61</v>
      </c>
      <c r="F276" s="128" t="s">
        <v>35</v>
      </c>
      <c r="G276" s="35" t="s">
        <v>20</v>
      </c>
      <c r="H276" s="36">
        <f>SUM(H277:H284)</f>
        <v>2017</v>
      </c>
      <c r="I276" s="36">
        <f>SUM(I277:I284)</f>
        <v>12000</v>
      </c>
      <c r="J276" s="36">
        <f>SUM(J277:J284)</f>
        <v>3372</v>
      </c>
      <c r="K276" s="142">
        <f t="shared" si="51"/>
        <v>167.17897868120971</v>
      </c>
      <c r="L276" s="71">
        <f t="shared" ref="L276:L277" si="57">SUM(J276/I276*100)</f>
        <v>28.1</v>
      </c>
      <c r="N276" s="65"/>
      <c r="O276" s="65"/>
      <c r="P276" s="65"/>
    </row>
    <row r="277" spans="1:16">
      <c r="A277" s="2"/>
      <c r="C277" s="132"/>
      <c r="D277" s="133"/>
      <c r="E277" s="134"/>
      <c r="F277" s="135"/>
      <c r="G277" s="41">
        <v>3211</v>
      </c>
      <c r="H277" s="43">
        <v>0</v>
      </c>
      <c r="I277" s="43">
        <v>0</v>
      </c>
      <c r="J277" s="43">
        <v>200</v>
      </c>
      <c r="K277" s="66" t="e">
        <f t="shared" si="51"/>
        <v>#DIV/0!</v>
      </c>
      <c r="L277" s="72" t="e">
        <f t="shared" si="57"/>
        <v>#DIV/0!</v>
      </c>
      <c r="N277" s="65"/>
      <c r="O277" s="65"/>
      <c r="P277" s="65"/>
    </row>
    <row r="278" spans="1:16">
      <c r="A278" s="2"/>
      <c r="C278" s="16"/>
      <c r="D278" s="17"/>
      <c r="E278" s="39"/>
      <c r="F278" s="85"/>
      <c r="G278" s="41">
        <v>3221</v>
      </c>
      <c r="H278" s="43">
        <v>913</v>
      </c>
      <c r="I278" s="43">
        <v>0</v>
      </c>
      <c r="J278" s="43">
        <v>0</v>
      </c>
      <c r="K278" s="66">
        <f t="shared" si="51"/>
        <v>0</v>
      </c>
      <c r="L278" s="72" t="e">
        <f t="shared" ref="L278:L281" si="58">SUM(J278/I278*100)</f>
        <v>#DIV/0!</v>
      </c>
      <c r="N278" s="65"/>
      <c r="O278" s="65"/>
      <c r="P278" s="65"/>
    </row>
    <row r="279" spans="1:16">
      <c r="A279" s="2"/>
      <c r="C279" s="16"/>
      <c r="D279" s="17"/>
      <c r="E279" s="39"/>
      <c r="F279" s="85"/>
      <c r="G279" s="41">
        <v>3222</v>
      </c>
      <c r="H279" s="43">
        <v>0</v>
      </c>
      <c r="I279" s="43">
        <v>5000</v>
      </c>
      <c r="J279" s="43">
        <v>0</v>
      </c>
      <c r="K279" s="66" t="e">
        <f t="shared" si="51"/>
        <v>#DIV/0!</v>
      </c>
      <c r="L279" s="72">
        <f t="shared" si="58"/>
        <v>0</v>
      </c>
      <c r="N279" s="65"/>
      <c r="O279" s="65"/>
      <c r="P279" s="65"/>
    </row>
    <row r="280" spans="1:16">
      <c r="A280" s="2"/>
      <c r="C280" s="16"/>
      <c r="D280" s="17"/>
      <c r="E280" s="39"/>
      <c r="F280" s="85"/>
      <c r="G280" s="41">
        <v>3235</v>
      </c>
      <c r="H280" s="43">
        <v>216</v>
      </c>
      <c r="I280" s="43">
        <v>0</v>
      </c>
      <c r="J280" s="43">
        <v>270</v>
      </c>
      <c r="K280" s="66">
        <f t="shared" si="51"/>
        <v>125</v>
      </c>
      <c r="L280" s="72" t="e">
        <f t="shared" si="58"/>
        <v>#DIV/0!</v>
      </c>
      <c r="N280" s="65"/>
      <c r="O280" s="65"/>
      <c r="P280" s="65"/>
    </row>
    <row r="281" spans="1:16">
      <c r="A281" s="2"/>
      <c r="C281" s="16"/>
      <c r="D281" s="17"/>
      <c r="E281" s="39"/>
      <c r="F281" s="85"/>
      <c r="G281" s="41">
        <v>3239</v>
      </c>
      <c r="H281" s="129">
        <v>0</v>
      </c>
      <c r="I281" s="129">
        <v>0</v>
      </c>
      <c r="J281" s="129">
        <v>638</v>
      </c>
      <c r="K281" s="66" t="e">
        <f t="shared" si="51"/>
        <v>#DIV/0!</v>
      </c>
      <c r="L281" s="72" t="e">
        <f t="shared" si="58"/>
        <v>#DIV/0!</v>
      </c>
      <c r="N281" s="65"/>
      <c r="O281" s="65"/>
      <c r="P281" s="65"/>
    </row>
    <row r="282" spans="1:16">
      <c r="A282" s="2"/>
      <c r="C282" s="16"/>
      <c r="D282" s="17"/>
      <c r="E282" s="39"/>
      <c r="F282" s="85"/>
      <c r="G282" s="41">
        <v>3241</v>
      </c>
      <c r="H282" s="43">
        <v>700</v>
      </c>
      <c r="I282" s="43">
        <v>2000</v>
      </c>
      <c r="J282" s="43">
        <v>393</v>
      </c>
      <c r="K282" s="66">
        <f t="shared" si="51"/>
        <v>56.142857142857139</v>
      </c>
      <c r="L282" s="72">
        <f>SUM(J282/I282*100)</f>
        <v>19.650000000000002</v>
      </c>
      <c r="N282" s="65"/>
      <c r="O282" s="65"/>
      <c r="P282" s="65"/>
    </row>
    <row r="283" spans="1:16">
      <c r="A283" s="2"/>
      <c r="C283" s="16"/>
      <c r="D283" s="17"/>
      <c r="E283" s="39"/>
      <c r="F283" s="85"/>
      <c r="G283" s="41">
        <v>3293</v>
      </c>
      <c r="H283" s="43">
        <v>34</v>
      </c>
      <c r="I283" s="43">
        <v>0</v>
      </c>
      <c r="J283" s="43">
        <v>0</v>
      </c>
      <c r="K283" s="66">
        <f t="shared" si="51"/>
        <v>0</v>
      </c>
      <c r="L283" s="72" t="e">
        <f>SUM(J283/I283*100)</f>
        <v>#DIV/0!</v>
      </c>
      <c r="N283" s="65"/>
      <c r="O283" s="65"/>
      <c r="P283" s="65"/>
    </row>
    <row r="284" spans="1:16">
      <c r="A284" s="2"/>
      <c r="C284" s="16"/>
      <c r="D284" s="17"/>
      <c r="E284" s="39"/>
      <c r="F284" s="85"/>
      <c r="G284" s="41">
        <v>3299</v>
      </c>
      <c r="H284" s="43">
        <v>154</v>
      </c>
      <c r="I284" s="43">
        <v>5000</v>
      </c>
      <c r="J284" s="43">
        <v>1871</v>
      </c>
      <c r="K284" s="66">
        <f t="shared" si="51"/>
        <v>1214.9350649350649</v>
      </c>
      <c r="L284" s="72">
        <f t="shared" ref="L284:L294" si="59">SUM(J284/I284*100)</f>
        <v>37.419999999999995</v>
      </c>
      <c r="N284" s="65"/>
      <c r="O284" s="65"/>
      <c r="P284" s="65"/>
    </row>
    <row r="285" spans="1:16">
      <c r="A285" s="2"/>
      <c r="C285" s="16"/>
      <c r="D285" s="17"/>
      <c r="E285" s="15"/>
      <c r="F285" s="15"/>
      <c r="G285" s="35" t="s">
        <v>25</v>
      </c>
      <c r="H285" s="36">
        <f>SUM(H286:H287)</f>
        <v>66</v>
      </c>
      <c r="I285" s="36">
        <f>SUM(I286:I287)</f>
        <v>9000</v>
      </c>
      <c r="J285" s="36">
        <f>SUM(J286:J287)</f>
        <v>0</v>
      </c>
      <c r="K285" s="142">
        <f t="shared" si="51"/>
        <v>0</v>
      </c>
      <c r="L285" s="71">
        <f t="shared" si="59"/>
        <v>0</v>
      </c>
      <c r="N285" s="65"/>
      <c r="O285" s="65"/>
      <c r="P285" s="65"/>
    </row>
    <row r="286" spans="1:16">
      <c r="A286" s="2"/>
      <c r="C286" s="16"/>
      <c r="D286" s="17"/>
      <c r="E286" s="15"/>
      <c r="F286" s="15"/>
      <c r="G286" s="41">
        <v>4221</v>
      </c>
      <c r="H286" s="43">
        <v>66</v>
      </c>
      <c r="I286" s="43">
        <v>0</v>
      </c>
      <c r="J286" s="43">
        <v>0</v>
      </c>
      <c r="K286" s="66">
        <f t="shared" si="51"/>
        <v>0</v>
      </c>
      <c r="L286" s="72" t="e">
        <f t="shared" si="59"/>
        <v>#DIV/0!</v>
      </c>
      <c r="N286" s="65"/>
      <c r="O286" s="65"/>
      <c r="P286" s="65"/>
    </row>
    <row r="287" spans="1:16">
      <c r="A287" s="2"/>
      <c r="C287" s="16"/>
      <c r="D287" s="17"/>
      <c r="E287" s="15"/>
      <c r="F287" s="15"/>
      <c r="G287" s="41">
        <v>4224</v>
      </c>
      <c r="H287" s="43">
        <v>0</v>
      </c>
      <c r="I287" s="43">
        <v>9000</v>
      </c>
      <c r="J287" s="43">
        <v>0</v>
      </c>
      <c r="K287" s="66" t="e">
        <f t="shared" si="51"/>
        <v>#DIV/0!</v>
      </c>
      <c r="L287" s="72">
        <f t="shared" si="59"/>
        <v>0</v>
      </c>
      <c r="N287" s="65"/>
      <c r="O287" s="65"/>
      <c r="P287" s="65"/>
    </row>
    <row r="288" spans="1:16">
      <c r="A288" s="2"/>
      <c r="C288" s="105" t="s">
        <v>36</v>
      </c>
      <c r="D288" s="110"/>
      <c r="E288" s="105">
        <v>61</v>
      </c>
      <c r="F288" s="111"/>
      <c r="G288" s="112" t="s">
        <v>21</v>
      </c>
      <c r="H288" s="113">
        <f>SUM(H276+H285)</f>
        <v>2083</v>
      </c>
      <c r="I288" s="113">
        <f>SUM(I276+I285)</f>
        <v>21000</v>
      </c>
      <c r="J288" s="113">
        <f>SUM(J276+J285)</f>
        <v>3372</v>
      </c>
      <c r="K288" s="147">
        <f t="shared" ref="K288:K294" si="60">SUM(J288/H288*100)</f>
        <v>161.88190110417665</v>
      </c>
      <c r="L288" s="122">
        <f t="shared" si="59"/>
        <v>16.057142857142857</v>
      </c>
      <c r="N288" s="65"/>
      <c r="O288" s="65"/>
      <c r="P288" s="65"/>
    </row>
    <row r="289" spans="1:16">
      <c r="A289" s="2"/>
      <c r="D289" s="2"/>
      <c r="G289" s="126"/>
      <c r="H289" s="136"/>
      <c r="I289" s="137"/>
      <c r="J289" s="136"/>
      <c r="K289" s="123"/>
      <c r="L289" s="123"/>
      <c r="N289" s="65"/>
      <c r="O289" s="65"/>
      <c r="P289" s="65"/>
    </row>
    <row r="290" spans="1:16">
      <c r="A290" s="2"/>
      <c r="C290" s="105" t="s">
        <v>36</v>
      </c>
      <c r="D290" s="116"/>
      <c r="E290" s="105">
        <v>71</v>
      </c>
      <c r="F290" s="97" t="s">
        <v>40</v>
      </c>
      <c r="G290" s="35" t="s">
        <v>20</v>
      </c>
      <c r="H290" s="36">
        <f>H291</f>
        <v>0</v>
      </c>
      <c r="I290" s="36">
        <f>I291</f>
        <v>0</v>
      </c>
      <c r="J290" s="36">
        <f>J291</f>
        <v>0</v>
      </c>
      <c r="K290" s="142" t="e">
        <f t="shared" si="60"/>
        <v>#DIV/0!</v>
      </c>
      <c r="L290" s="152" t="e">
        <f t="shared" si="59"/>
        <v>#DIV/0!</v>
      </c>
      <c r="N290" s="65"/>
      <c r="O290" s="65"/>
      <c r="P290" s="65"/>
    </row>
    <row r="291" spans="1:16">
      <c r="C291" s="16"/>
      <c r="D291" s="15"/>
      <c r="E291" s="15"/>
      <c r="F291" s="15"/>
      <c r="G291" s="41">
        <v>3232</v>
      </c>
      <c r="H291" s="121">
        <v>0</v>
      </c>
      <c r="I291" s="121">
        <v>0</v>
      </c>
      <c r="J291" s="121">
        <v>0</v>
      </c>
      <c r="K291" s="66" t="e">
        <f t="shared" si="60"/>
        <v>#DIV/0!</v>
      </c>
      <c r="L291" s="72" t="e">
        <f t="shared" si="59"/>
        <v>#DIV/0!</v>
      </c>
    </row>
    <row r="292" spans="1:16">
      <c r="C292" s="105" t="s">
        <v>36</v>
      </c>
      <c r="D292" s="111"/>
      <c r="E292" s="105">
        <v>71</v>
      </c>
      <c r="F292" s="111"/>
      <c r="G292" s="112" t="s">
        <v>21</v>
      </c>
      <c r="H292" s="113">
        <f>H290</f>
        <v>0</v>
      </c>
      <c r="I292" s="113">
        <f>I290</f>
        <v>0</v>
      </c>
      <c r="J292" s="113">
        <f>J290</f>
        <v>0</v>
      </c>
      <c r="K292" s="147" t="e">
        <f t="shared" si="60"/>
        <v>#DIV/0!</v>
      </c>
      <c r="L292" s="153" t="e">
        <f t="shared" si="59"/>
        <v>#DIV/0!</v>
      </c>
    </row>
    <row r="294" spans="1:16">
      <c r="C294" s="167" t="s">
        <v>36</v>
      </c>
      <c r="D294" s="111"/>
      <c r="E294" s="167" t="s">
        <v>45</v>
      </c>
      <c r="F294" s="111"/>
      <c r="G294" s="168" t="s">
        <v>21</v>
      </c>
      <c r="H294" s="169">
        <f>SUM(H191+H239+H274+H288+H292)</f>
        <v>872870</v>
      </c>
      <c r="I294" s="169">
        <f t="shared" ref="I294:J294" si="61">SUM(I191+I239+I274+I288+I292)</f>
        <v>1707347</v>
      </c>
      <c r="J294" s="169">
        <f t="shared" si="61"/>
        <v>1091282</v>
      </c>
      <c r="K294" s="170">
        <f t="shared" si="60"/>
        <v>125.02228281416477</v>
      </c>
      <c r="L294" s="171">
        <f t="shared" si="59"/>
        <v>63.91682534364719</v>
      </c>
    </row>
    <row r="297" spans="1:16">
      <c r="C297" s="172" t="s">
        <v>46</v>
      </c>
      <c r="D297" s="172" t="s">
        <v>48</v>
      </c>
      <c r="E297" s="172" t="s">
        <v>47</v>
      </c>
      <c r="F297" s="175"/>
      <c r="G297" s="175"/>
      <c r="H297" s="176">
        <f>SUM(H17+H54+H64+H68+H87+H117+H138+H191+H239+H274+H288+H292)</f>
        <v>4018456</v>
      </c>
      <c r="I297" s="176">
        <f>SUM(I17+I54+I64+I68+I87+I117+I138+I191+I239+I274+I288+I292)</f>
        <v>8548253</v>
      </c>
      <c r="J297" s="176">
        <f>SUM(J17+J54+J64+J68+J87+J117+J138+J191+J239+J274+J288+J292)</f>
        <v>4914654</v>
      </c>
      <c r="K297" s="173">
        <f t="shared" ref="K297" si="62">SUM(J297/H297*100)</f>
        <v>122.30204834891809</v>
      </c>
      <c r="L297" s="174">
        <f t="shared" ref="L297" si="63">SUM(J297/I297*100)</f>
        <v>57.493080749949733</v>
      </c>
    </row>
    <row r="301" spans="1:16">
      <c r="I301" s="4" t="s">
        <v>49</v>
      </c>
    </row>
    <row r="303" spans="1:16">
      <c r="I303" s="4" t="s">
        <v>50</v>
      </c>
    </row>
  </sheetData>
  <mergeCells count="1">
    <mergeCell ref="C4:L4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verticalDpi="0" r:id="rId1"/>
  <colBreaks count="1" manualBreakCount="1">
    <brk id="12" max="29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TFRI-Posebni dio</vt:lpstr>
      <vt:lpstr>'TFRI-Posebni dio'!Print_Area</vt:lpstr>
      <vt:lpstr>'TFRI-Posebni dio'!Print_Titles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2024-07-30T13:30:24Z</cp:lastPrinted>
  <dcterms:created xsi:type="dcterms:W3CDTF">2022-10-31T10:11:00Z</dcterms:created>
  <dcterms:modified xsi:type="dcterms:W3CDTF">2024-07-30T13:31:24Z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  <property fmtid="{D5CDD505-2E9C-101B-9397-08002B2CF9AE}" pid="3" name="ICV">
    <vt:lpwstr>7A548290D4D9480BB4CEF3AA4E360E15</vt:lpwstr>
  </property>
  <property fmtid="{D5CDD505-2E9C-101B-9397-08002B2CF9AE}" pid="4" name="KSOProductBuildVer">
    <vt:lpwstr>1033-11.2.0.11536</vt:lpwstr>
  </property>
</Properties>
</file>